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" windowWidth="14175" windowHeight="10695" tabRatio="697"/>
  </bookViews>
  <sheets>
    <sheet name="Хабаровск-1" sheetId="45" r:id="rId1"/>
    <sheet name="Хабаровск-2" sheetId="35" r:id="rId2"/>
    <sheet name="Комсомольск" sheetId="33" r:id="rId3"/>
  </sheets>
  <externalReferences>
    <externalReference r:id="rId4"/>
    <externalReference r:id="rId5"/>
  </externalReferences>
  <definedNames>
    <definedName name="_xlnm._FilterDatabase" localSheetId="2" hidden="1">Комсомольск!$A$7:$BT$31</definedName>
    <definedName name="_xlnm._FilterDatabase" localSheetId="0" hidden="1">'Хабаровск-1'!$B$8:$N$179</definedName>
    <definedName name="_xlnm._FilterDatabase" localSheetId="1" hidden="1">'Хабаровск-2'!$A$7:$H$26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2">Комсомольск!$4:$7</definedName>
    <definedName name="_xlnm.Print_Titles" localSheetId="0">'Хабаровск-1'!$5:$8</definedName>
    <definedName name="_xlnm.Print_Titles" localSheetId="1">'Хабаровск-2'!$2:$7</definedName>
    <definedName name="_xlnm.Print_Area" localSheetId="2">Комсомольск!$B$1:$G$31</definedName>
    <definedName name="_xlnm.Print_Area" localSheetId="0">'Хабаровск-1'!$B$1:$G$179</definedName>
    <definedName name="_xlnm.Print_Area" localSheetId="1">'Хабаровск-2'!$B$1:$G$26</definedName>
  </definedNames>
  <calcPr calcId="145621"/>
</workbook>
</file>

<file path=xl/calcChain.xml><?xml version="1.0" encoding="utf-8"?>
<calcChain xmlns="http://schemas.openxmlformats.org/spreadsheetml/2006/main">
  <c r="D13" i="35" l="1"/>
  <c r="D18" i="35"/>
  <c r="D23" i="35"/>
  <c r="D24" i="35" s="1"/>
  <c r="D21" i="33" l="1"/>
  <c r="D19" i="45" l="1"/>
  <c r="D21" i="45"/>
  <c r="D25" i="45"/>
  <c r="D30" i="45"/>
  <c r="D60" i="45"/>
  <c r="D64" i="45"/>
  <c r="D88" i="45"/>
  <c r="D90" i="45"/>
  <c r="D95" i="45"/>
  <c r="D99" i="45"/>
  <c r="D121" i="45"/>
  <c r="D125" i="45"/>
  <c r="D127" i="45"/>
  <c r="D132" i="45"/>
  <c r="D142" i="45" s="1"/>
  <c r="D139" i="45"/>
  <c r="D137" i="45" s="1"/>
  <c r="D143" i="45"/>
  <c r="D177" i="45"/>
  <c r="D178" i="45" s="1"/>
  <c r="D98" i="45" l="1"/>
  <c r="D126" i="45"/>
  <c r="D29" i="45"/>
  <c r="D65" i="45"/>
  <c r="G87" i="45" l="1"/>
  <c r="F87" i="45" s="1"/>
  <c r="G86" i="45"/>
  <c r="F86" i="45" s="1"/>
  <c r="G85" i="45"/>
  <c r="F85" i="45" s="1"/>
  <c r="G84" i="45"/>
  <c r="F84" i="45" s="1"/>
  <c r="G83" i="45"/>
  <c r="F83" i="45" s="1"/>
  <c r="G82" i="45"/>
  <c r="F82" i="45" s="1"/>
  <c r="G81" i="45"/>
  <c r="F81" i="45" s="1"/>
  <c r="G80" i="45"/>
  <c r="F80" i="45" s="1"/>
  <c r="G79" i="45"/>
  <c r="F79" i="45" s="1"/>
  <c r="G78" i="45"/>
  <c r="F78" i="45" s="1"/>
  <c r="G77" i="45"/>
  <c r="F77" i="45" s="1"/>
  <c r="G76" i="45"/>
  <c r="F76" i="45" s="1"/>
  <c r="G75" i="45"/>
  <c r="F75" i="45" s="1"/>
  <c r="G74" i="45"/>
  <c r="F74" i="45" s="1"/>
  <c r="G59" i="45" l="1"/>
  <c r="F59" i="45" l="1"/>
  <c r="G60" i="45"/>
  <c r="E60" i="45" s="1"/>
  <c r="F60" i="45" l="1"/>
  <c r="D16" i="33" l="1"/>
  <c r="D20" i="33" s="1"/>
  <c r="G28" i="33" l="1"/>
  <c r="F28" i="33" s="1"/>
  <c r="D29" i="33"/>
  <c r="D30" i="33" l="1"/>
  <c r="D14" i="33"/>
  <c r="G11" i="35"/>
  <c r="F11" i="35" s="1"/>
  <c r="G175" i="45" l="1"/>
  <c r="F175" i="45" s="1"/>
  <c r="G176" i="45" l="1"/>
  <c r="F176" i="45" s="1"/>
  <c r="F177" i="45" s="1"/>
  <c r="F178" i="45" s="1"/>
  <c r="G177" i="45" l="1"/>
  <c r="G178" i="45" l="1"/>
  <c r="E178" i="45" s="1"/>
  <c r="E177" i="45"/>
  <c r="G18" i="45" l="1"/>
  <c r="G27" i="33" l="1"/>
  <c r="G29" i="33" s="1"/>
  <c r="G12" i="33" l="1"/>
  <c r="G11" i="33"/>
  <c r="G13" i="33"/>
  <c r="G21" i="35" l="1"/>
  <c r="G22" i="35"/>
  <c r="G12" i="35"/>
  <c r="G119" i="45" l="1"/>
  <c r="G62" i="45"/>
  <c r="G13" i="45"/>
  <c r="G14" i="45"/>
  <c r="G15" i="45"/>
  <c r="G16" i="45"/>
  <c r="G17" i="45"/>
  <c r="G12" i="45" l="1"/>
  <c r="G118" i="45"/>
  <c r="G124" i="45"/>
  <c r="G120" i="45"/>
  <c r="G123" i="45"/>
  <c r="G19" i="45" l="1"/>
  <c r="E19" i="45" s="1"/>
  <c r="G88" i="45"/>
  <c r="G63" i="45"/>
  <c r="G64" i="45" s="1"/>
  <c r="E64" i="45" l="1"/>
  <c r="G65" i="45"/>
  <c r="E65" i="45" s="1"/>
  <c r="E88" i="45"/>
  <c r="F16" i="45" l="1"/>
  <c r="F120" i="45" l="1"/>
  <c r="E29" i="33" l="1"/>
  <c r="E30" i="33" s="1"/>
  <c r="E125" i="45" l="1"/>
  <c r="F123" i="45"/>
  <c r="F124" i="45"/>
  <c r="F63" i="45" l="1"/>
  <c r="F125" i="45"/>
  <c r="G125" i="45"/>
  <c r="F62" i="45"/>
  <c r="F64" i="45" l="1"/>
  <c r="F65" i="45" s="1"/>
  <c r="F118" i="45" l="1"/>
  <c r="G121" i="45" l="1"/>
  <c r="F17" i="45"/>
  <c r="F119" i="45"/>
  <c r="F13" i="45"/>
  <c r="F14" i="45"/>
  <c r="F15" i="45"/>
  <c r="F12" i="45"/>
  <c r="E121" i="45" l="1"/>
  <c r="G126" i="45"/>
  <c r="E126" i="45" s="1"/>
  <c r="F88" i="45"/>
  <c r="F121" i="45"/>
  <c r="F126" i="45" s="1"/>
  <c r="F19" i="45"/>
  <c r="G30" i="33" l="1"/>
  <c r="F27" i="33"/>
  <c r="F29" i="33" s="1"/>
  <c r="F30" i="33" l="1"/>
  <c r="F22" i="35" l="1"/>
  <c r="F21" i="35"/>
  <c r="F12" i="35"/>
  <c r="F23" i="35" l="1"/>
  <c r="G23" i="35"/>
  <c r="G13" i="35"/>
  <c r="E23" i="35" l="1"/>
  <c r="E13" i="35"/>
  <c r="F24" i="35"/>
  <c r="G24" i="35"/>
  <c r="E24" i="35" s="1"/>
  <c r="F13" i="35" l="1"/>
  <c r="G14" i="33" l="1"/>
  <c r="E14" i="33" s="1"/>
  <c r="F13" i="33"/>
  <c r="F11" i="33"/>
  <c r="F12" i="33"/>
  <c r="F14" i="33" l="1"/>
</calcChain>
</file>

<file path=xl/sharedStrings.xml><?xml version="1.0" encoding="utf-8"?>
<sst xmlns="http://schemas.openxmlformats.org/spreadsheetml/2006/main" count="234" uniqueCount="122">
  <si>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</si>
  <si>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</si>
  <si>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</si>
  <si>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</si>
  <si>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</si>
  <si>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</si>
  <si>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</si>
  <si>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</si>
  <si>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</si>
  <si>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</si>
  <si>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</si>
  <si>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</si>
  <si>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</si>
  <si>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</si>
  <si>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</si>
  <si>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</si>
  <si>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</si>
  <si>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Дневной стационар при поликлинике</t>
  </si>
  <si>
    <t>гинекологические</t>
  </si>
  <si>
    <t>патологии беременности</t>
  </si>
  <si>
    <t>инфекционные</t>
  </si>
  <si>
    <t>для беременных и рожениц</t>
  </si>
  <si>
    <t>Цитологические исследования</t>
  </si>
  <si>
    <t>Флюорография</t>
  </si>
  <si>
    <t>гастроэнтерологические</t>
  </si>
  <si>
    <t>эндокринологические</t>
  </si>
  <si>
    <t xml:space="preserve">терапевтические </t>
  </si>
  <si>
    <t>ревматологические</t>
  </si>
  <si>
    <t>офтальмологические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</si>
  <si>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</si>
  <si>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</si>
  <si>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</si>
  <si>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</si>
  <si>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</si>
  <si>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</si>
  <si>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</si>
  <si>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</si>
  <si>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травматологические</t>
  </si>
  <si>
    <t>торакальной хирургии</t>
  </si>
  <si>
    <t>ортопедические</t>
  </si>
  <si>
    <t>нефрологические</t>
  </si>
  <si>
    <t>детская кардиология</t>
  </si>
  <si>
    <t>аллергология-иммунология</t>
  </si>
  <si>
    <t>онкогематология</t>
  </si>
  <si>
    <t xml:space="preserve">Дневной стационар при поликлинике </t>
  </si>
  <si>
    <t>3. КГБУЗ "Перинатальный центр" МЗ ХК</t>
  </si>
  <si>
    <t xml:space="preserve"> 5. КГБУЗ "Родильный дом № 3" МЗХК</t>
  </si>
  <si>
    <t>челюстно-лицевой хирургии</t>
  </si>
  <si>
    <t>онкологические</t>
  </si>
  <si>
    <t>патологии новорожденных и недоношенных детей</t>
  </si>
  <si>
    <t>хирургические для детей</t>
  </si>
  <si>
    <t>Итого по дневным стационарам всех типов</t>
  </si>
  <si>
    <t xml:space="preserve">Итого по дневным стационарам всех типов 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</si>
  <si>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</si>
  <si>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</si>
  <si>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</si>
  <si>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</si>
  <si>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4. КГБУЗ "Детская краевая клиническая больница" имени А.К. Пиотровича МЗХК</t>
  </si>
  <si>
    <t>Стационар дневного пребывания</t>
  </si>
  <si>
    <t>Итого по ДС</t>
  </si>
  <si>
    <t>Полное офтальмологическое диагностическое обследование</t>
  </si>
  <si>
    <t>Перитонеальный диализ, сеанс лечения</t>
  </si>
  <si>
    <t xml:space="preserve">Экстракорпоральное оплодотворение 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</si>
  <si>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</si>
  <si>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</si>
  <si>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</si>
  <si>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УЗИ-диагностика</t>
  </si>
  <si>
    <t>Электроэнцефалография (ЭЭГ)</t>
  </si>
  <si>
    <t xml:space="preserve">Компьютерная томография с внутривенным усилением </t>
  </si>
  <si>
    <t>ПЦР-диагностика (Realtime)</t>
  </si>
  <si>
    <t>Вызов СМП</t>
  </si>
  <si>
    <t>СМП по самостоятельным тарифам</t>
  </si>
  <si>
    <t>Наименование МО</t>
  </si>
  <si>
    <t>1. КГБУЗ "Городская больница № 2" им. Д.Н.Матвеева  МЗХК</t>
  </si>
  <si>
    <t>койки сестринского ухода</t>
  </si>
  <si>
    <t xml:space="preserve">Поликлиника </t>
  </si>
  <si>
    <t>психоневрологические</t>
  </si>
  <si>
    <t xml:space="preserve">6. КГБУЗ "Консультативно-диагностический центр МЗХК "Вивея" </t>
  </si>
  <si>
    <t>Койко-дни ОМС</t>
  </si>
  <si>
    <t>1.1. Посещение в Центре здоровья, всего</t>
  </si>
  <si>
    <t>1.4. Посещения выполненные мобильными выездными бригадами (выезды в районы края)</t>
  </si>
  <si>
    <t>1.7. Посещения с иными целями</t>
  </si>
  <si>
    <t>в т.ч. посещения в травмпункте (первичные)</t>
  </si>
  <si>
    <t>Эндоскопические методы исследования</t>
  </si>
  <si>
    <t>Электромиография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</si>
  <si>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</si>
  <si>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</si>
  <si>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Экспертное УЗИ беременных (до 14 недель)</t>
  </si>
  <si>
    <t>Обследование беременных женщин на маркеры вирусных гепатитов методом ИФА</t>
  </si>
  <si>
    <t>Лечебно-диагностическое эндоскопическое исследование</t>
  </si>
  <si>
    <t>Велоэргометрия</t>
  </si>
  <si>
    <t>Иммунологические исследования методом проточнойцитометрии и хемилюминисценции</t>
  </si>
  <si>
    <t>Обзорная рентгенография молочных желез в прямой и косой  проекциях (маммография)</t>
  </si>
  <si>
    <t>Рентгенография (денситометрия)</t>
  </si>
  <si>
    <t>Ультразвуковая эндоскопия</t>
  </si>
  <si>
    <t>Эластография</t>
  </si>
  <si>
    <t>Объемы медицинской помощи ОМС (случаев госпитализации, посещений)</t>
  </si>
  <si>
    <t xml:space="preserve"> в т. ч. выездные реанимационные бригады (выезды)</t>
  </si>
  <si>
    <t xml:space="preserve">2.1. Обращения </t>
  </si>
  <si>
    <t>2.2. Обращения по стоматологии</t>
  </si>
  <si>
    <t>2.1. стоматология (УЕТ)</t>
  </si>
  <si>
    <t>Лабораторные исследования</t>
  </si>
  <si>
    <t>Магнитно-резонансная томография</t>
  </si>
  <si>
    <t>Магнитно-резонансная томография с внутривенным усилением</t>
  </si>
  <si>
    <t>Суточное мониторирование артериального давления (СМАД)</t>
  </si>
  <si>
    <t>Приложение №1 
к Решению Комиссии по разработке ТП ОМС от    №</t>
  </si>
  <si>
    <t>в том числе стоматология (ует)</t>
  </si>
  <si>
    <t>Комплексная медицинская услуга для определения в специализированном кабинете по бесплодному браку показаний к  применению ЭКО (женщины)</t>
  </si>
  <si>
    <t>Комплексная медицинская услуга для определения в специализированном кабинете по бесплодному браку показаний к  применению ЭКО  (мужчины)</t>
  </si>
  <si>
    <t>Неполная комплексная медицинская услуга для определения в специализированном КББ показаний к применению ЭКО (Спермограмма)</t>
  </si>
  <si>
    <t>Неполная комплексная медицинская услуга для определения в специализированном КББ показаний к применению ЭКО (Антимюллеровый гормон крови)</t>
  </si>
  <si>
    <t>Объемы медицинской помощи по территориальной программе обязательного медицинского страхования на 2019 год</t>
  </si>
  <si>
    <t xml:space="preserve">4. Посещения в приемных отделениях стационаров при оказании МП пациентам, не нуждающимся в госпитализации </t>
  </si>
  <si>
    <t>Видеоколоноскопия</t>
  </si>
  <si>
    <t>Гемодиализ продолжительный</t>
  </si>
  <si>
    <t>Гемофильтрация крови продолжительная</t>
  </si>
  <si>
    <t>Гемодиафильтрация продолжительная</t>
  </si>
  <si>
    <t>Прижизненные патолого-анатомические исследования 1-5 категории сложности (1 объект)</t>
  </si>
  <si>
    <t>Прижизненные патолого-анатомические исследования 1-5 категории сложности (1 объект) (внешние медицинские услуги)</t>
  </si>
  <si>
    <t>к Решению Комиссии   по разработке ТП ОМС от 28.02.2019   № 2</t>
  </si>
  <si>
    <t xml:space="preserve">Приложение №5
</t>
  </si>
  <si>
    <t xml:space="preserve">3. Посещения в приемных отделениях стационаров при оказании МП пациентам, не нуждающимся в госпитализации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</si>
</sst>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_-* #,##0.0_р_._-;\-* #,##0.0_р_._-;_-* &quot;-&quot;??_р_._-;_-@_-"/>
    <numFmt numFmtId="171" formatCode="_-* #,##0\ _р_._-;\-* #,##0\ _р_._-;_-* &quot;-&quot;\ _р_._-;_-@_-"/>
    <numFmt numFmtId="172" formatCode="0.0"/>
    <numFmt numFmtId="173" formatCode="#,##0.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11"/>
      <color theme="1"/>
      <name val="Times New Roman Cyr"/>
      <charset val="204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9">
    <xf numFmtId="0" fontId="0" fillId="0" borderId="0"/>
    <xf numFmtId="165" fontId="9" fillId="0" borderId="0" applyFont="0" applyFill="0" applyBorder="0" applyAlignment="0" applyProtection="0"/>
    <xf numFmtId="0" fontId="2" fillId="0" borderId="0"/>
    <xf numFmtId="0" fontId="9" fillId="0" borderId="0"/>
    <xf numFmtId="165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33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22" applyNumberFormat="0" applyFont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07">
    <xf numFmtId="0" fontId="0" fillId="0" borderId="0" xfId="0"/>
    <xf numFmtId="0" fontId="6" fillId="2" borderId="0" xfId="2" applyFont="1" applyFill="1" applyBorder="1"/>
    <xf numFmtId="0" fontId="14" fillId="2" borderId="0" xfId="2" applyFont="1" applyFill="1"/>
    <xf numFmtId="0" fontId="14" fillId="2" borderId="0" xfId="2" applyFont="1" applyFill="1" applyBorder="1" applyAlignment="1">
      <alignment wrapText="1"/>
    </xf>
    <xf numFmtId="0" fontId="4" fillId="2" borderId="0" xfId="2" applyFont="1" applyFill="1"/>
    <xf numFmtId="3" fontId="14" fillId="2" borderId="0" xfId="2" applyNumberFormat="1" applyFont="1" applyFill="1"/>
    <xf numFmtId="0" fontId="20" fillId="2" borderId="1" xfId="2" applyFont="1" applyFill="1" applyBorder="1" applyAlignment="1">
      <alignment horizontal="center"/>
    </xf>
    <xf numFmtId="0" fontId="20" fillId="2" borderId="5" xfId="2" applyFont="1" applyFill="1" applyBorder="1" applyAlignment="1">
      <alignment horizontal="center"/>
    </xf>
    <xf numFmtId="0" fontId="4" fillId="2" borderId="6" xfId="2" applyFont="1" applyFill="1" applyBorder="1" applyAlignment="1">
      <alignment horizontal="center" vertical="top"/>
    </xf>
    <xf numFmtId="0" fontId="14" fillId="2" borderId="0" xfId="2" applyFont="1" applyFill="1" applyAlignment="1">
      <alignment horizontal="center"/>
    </xf>
    <xf numFmtId="0" fontId="14" fillId="2" borderId="4" xfId="2" applyFont="1" applyFill="1" applyBorder="1" applyAlignment="1">
      <alignment horizontal="center" vertical="top"/>
    </xf>
    <xf numFmtId="0" fontId="6" fillId="2" borderId="4" xfId="2" applyFont="1" applyFill="1" applyBorder="1" applyAlignment="1">
      <alignment horizontal="center" vertical="center" wrapText="1"/>
    </xf>
    <xf numFmtId="3" fontId="6" fillId="2" borderId="4" xfId="2" applyNumberFormat="1" applyFont="1" applyFill="1" applyBorder="1" applyAlignment="1">
      <alignment horizontal="center" vertical="center" wrapText="1"/>
    </xf>
    <xf numFmtId="1" fontId="6" fillId="2" borderId="4" xfId="2" applyNumberFormat="1" applyFont="1" applyFill="1" applyBorder="1" applyAlignment="1">
      <alignment horizontal="center"/>
    </xf>
    <xf numFmtId="0" fontId="16" fillId="2" borderId="7" xfId="2" applyFont="1" applyFill="1" applyBorder="1" applyAlignment="1">
      <alignment horizontal="left" indent="1"/>
    </xf>
    <xf numFmtId="3" fontId="6" fillId="2" borderId="10" xfId="1" applyNumberFormat="1" applyFont="1" applyFill="1" applyBorder="1"/>
    <xf numFmtId="168" fontId="6" fillId="2" borderId="10" xfId="1" applyNumberFormat="1" applyFont="1" applyFill="1" applyBorder="1"/>
    <xf numFmtId="0" fontId="14" fillId="2" borderId="7" xfId="2" applyFont="1" applyFill="1" applyBorder="1" applyAlignment="1">
      <alignment horizontal="left" indent="2"/>
    </xf>
    <xf numFmtId="164" fontId="14" fillId="2" borderId="7" xfId="2" applyNumberFormat="1" applyFont="1" applyFill="1" applyBorder="1"/>
    <xf numFmtId="169" fontId="14" fillId="2" borderId="7" xfId="2" applyNumberFormat="1" applyFont="1" applyFill="1" applyBorder="1"/>
    <xf numFmtId="164" fontId="6" fillId="2" borderId="10" xfId="1" applyNumberFormat="1" applyFont="1" applyFill="1" applyBorder="1"/>
    <xf numFmtId="0" fontId="15" fillId="2" borderId="7" xfId="2" applyFont="1" applyFill="1" applyBorder="1" applyAlignment="1">
      <alignment horizontal="left" wrapText="1" indent="1" shrinkToFit="1"/>
    </xf>
    <xf numFmtId="164" fontId="15" fillId="2" borderId="7" xfId="2" applyNumberFormat="1" applyFont="1" applyFill="1" applyBorder="1"/>
    <xf numFmtId="3" fontId="8" fillId="2" borderId="10" xfId="1" applyNumberFormat="1" applyFont="1" applyFill="1" applyBorder="1"/>
    <xf numFmtId="167" fontId="8" fillId="2" borderId="10" xfId="1" applyNumberFormat="1" applyFont="1" applyFill="1" applyBorder="1" applyAlignment="1">
      <alignment horizontal="center"/>
    </xf>
    <xf numFmtId="164" fontId="8" fillId="2" borderId="10" xfId="1" applyNumberFormat="1" applyFont="1" applyFill="1" applyBorder="1"/>
    <xf numFmtId="168" fontId="8" fillId="2" borderId="10" xfId="1" applyNumberFormat="1" applyFont="1" applyFill="1" applyBorder="1"/>
    <xf numFmtId="0" fontId="15" fillId="2" borderId="0" xfId="2" applyFont="1" applyFill="1"/>
    <xf numFmtId="0" fontId="10" fillId="2" borderId="7" xfId="0" applyFont="1" applyFill="1" applyBorder="1" applyAlignment="1">
      <alignment horizontal="left" indent="1"/>
    </xf>
    <xf numFmtId="164" fontId="8" fillId="2" borderId="7" xfId="2" applyNumberFormat="1" applyFont="1" applyFill="1" applyBorder="1" applyAlignment="1">
      <alignment horizontal="right"/>
    </xf>
    <xf numFmtId="0" fontId="6" fillId="2" borderId="7" xfId="0" applyFont="1" applyFill="1" applyBorder="1" applyAlignment="1">
      <alignment horizontal="left" wrapText="1" indent="2"/>
    </xf>
    <xf numFmtId="0" fontId="31" fillId="2" borderId="7" xfId="0" applyFont="1" applyFill="1" applyBorder="1" applyAlignment="1">
      <alignment horizontal="left" wrapText="1" indent="2"/>
    </xf>
    <xf numFmtId="0" fontId="6" fillId="2" borderId="7" xfId="2" applyFont="1" applyFill="1" applyBorder="1" applyAlignment="1">
      <alignment horizontal="left" wrapText="1" indent="3"/>
    </xf>
    <xf numFmtId="0" fontId="30" fillId="2" borderId="7" xfId="2" applyFont="1" applyFill="1" applyBorder="1" applyAlignment="1">
      <alignment horizontal="left" wrapText="1" indent="1"/>
    </xf>
    <xf numFmtId="164" fontId="21" fillId="2" borderId="7" xfId="2" applyNumberFormat="1" applyFont="1" applyFill="1" applyBorder="1"/>
    <xf numFmtId="0" fontId="28" fillId="2" borderId="7" xfId="2" applyFont="1" applyFill="1" applyBorder="1" applyAlignment="1">
      <alignment horizontal="left" wrapText="1" indent="1"/>
    </xf>
    <xf numFmtId="0" fontId="6" fillId="2" borderId="7" xfId="2" applyFont="1" applyFill="1" applyBorder="1" applyAlignment="1">
      <alignment horizontal="left" wrapText="1" indent="1"/>
    </xf>
    <xf numFmtId="167" fontId="5" fillId="2" borderId="10" xfId="1" applyNumberFormat="1" applyFont="1" applyFill="1" applyBorder="1" applyAlignment="1">
      <alignment horizontal="center"/>
    </xf>
    <xf numFmtId="0" fontId="14" fillId="2" borderId="8" xfId="0" applyFont="1" applyFill="1" applyBorder="1" applyAlignment="1">
      <alignment horizontal="left" wrapText="1" indent="2"/>
    </xf>
    <xf numFmtId="0" fontId="26" fillId="2" borderId="7" xfId="2" applyFont="1" applyFill="1" applyBorder="1" applyAlignment="1">
      <alignment horizontal="left" wrapText="1" indent="1"/>
    </xf>
    <xf numFmtId="164" fontId="21" fillId="2" borderId="8" xfId="2" applyNumberFormat="1" applyFont="1" applyFill="1" applyBorder="1"/>
    <xf numFmtId="3" fontId="18" fillId="2" borderId="10" xfId="1" applyNumberFormat="1" applyFont="1" applyFill="1" applyBorder="1"/>
    <xf numFmtId="168" fontId="18" fillId="2" borderId="10" xfId="1" applyNumberFormat="1" applyFont="1" applyFill="1" applyBorder="1"/>
    <xf numFmtId="0" fontId="8" fillId="2" borderId="8" xfId="2" applyFont="1" applyFill="1" applyBorder="1" applyAlignment="1">
      <alignment wrapText="1"/>
    </xf>
    <xf numFmtId="0" fontId="14" fillId="2" borderId="8" xfId="2" applyFont="1" applyFill="1" applyBorder="1"/>
    <xf numFmtId="0" fontId="22" fillId="2" borderId="7" xfId="2" applyFont="1" applyFill="1" applyBorder="1" applyAlignment="1">
      <alignment horizontal="left" vertical="justify" indent="2"/>
    </xf>
    <xf numFmtId="3" fontId="10" fillId="2" borderId="10" xfId="1" applyNumberFormat="1" applyFont="1" applyFill="1" applyBorder="1"/>
    <xf numFmtId="167" fontId="8" fillId="2" borderId="5" xfId="1" applyNumberFormat="1" applyFont="1" applyFill="1" applyBorder="1" applyAlignment="1">
      <alignment horizontal="center"/>
    </xf>
    <xf numFmtId="168" fontId="8" fillId="2" borderId="5" xfId="1" applyNumberFormat="1" applyFont="1" applyFill="1" applyBorder="1"/>
    <xf numFmtId="0" fontId="15" fillId="2" borderId="4" xfId="2" applyFont="1" applyFill="1" applyBorder="1" applyAlignment="1">
      <alignment horizontal="left"/>
    </xf>
    <xf numFmtId="164" fontId="15" fillId="2" borderId="4" xfId="2" applyNumberFormat="1" applyFont="1" applyFill="1" applyBorder="1"/>
    <xf numFmtId="3" fontId="15" fillId="2" borderId="4" xfId="1" applyNumberFormat="1" applyFont="1" applyFill="1" applyBorder="1"/>
    <xf numFmtId="168" fontId="15" fillId="2" borderId="4" xfId="1" applyNumberFormat="1" applyFont="1" applyFill="1" applyBorder="1"/>
    <xf numFmtId="164" fontId="14" fillId="2" borderId="5" xfId="2" applyNumberFormat="1" applyFont="1" applyFill="1" applyBorder="1"/>
    <xf numFmtId="0" fontId="15" fillId="2" borderId="7" xfId="2" applyFont="1" applyFill="1" applyBorder="1" applyAlignment="1">
      <alignment wrapText="1"/>
    </xf>
    <xf numFmtId="169" fontId="14" fillId="2" borderId="10" xfId="2" applyNumberFormat="1" applyFont="1" applyFill="1" applyBorder="1"/>
    <xf numFmtId="49" fontId="15" fillId="2" borderId="0" xfId="2" applyNumberFormat="1" applyFont="1" applyFill="1"/>
    <xf numFmtId="0" fontId="31" fillId="2" borderId="7" xfId="0" applyFont="1" applyFill="1" applyBorder="1" applyAlignment="1">
      <alignment horizontal="left" vertical="top" wrapText="1" indent="2"/>
    </xf>
    <xf numFmtId="0" fontId="18" fillId="2" borderId="7" xfId="2" applyFont="1" applyFill="1" applyBorder="1" applyAlignment="1">
      <alignment horizontal="left" wrapText="1" indent="1"/>
    </xf>
    <xf numFmtId="164" fontId="18" fillId="2" borderId="10" xfId="1" applyNumberFormat="1" applyFont="1" applyFill="1" applyBorder="1"/>
    <xf numFmtId="0" fontId="14" fillId="2" borderId="0" xfId="2" applyFont="1" applyFill="1" applyBorder="1"/>
    <xf numFmtId="0" fontId="27" fillId="2" borderId="5" xfId="2" applyFont="1" applyFill="1" applyBorder="1"/>
    <xf numFmtId="0" fontId="15" fillId="2" borderId="7" xfId="2" applyFont="1" applyFill="1" applyBorder="1"/>
    <xf numFmtId="0" fontId="14" fillId="2" borderId="7" xfId="2" applyFont="1" applyFill="1" applyBorder="1" applyAlignment="1">
      <alignment horizontal="left" wrapText="1" indent="2"/>
    </xf>
    <xf numFmtId="164" fontId="15" fillId="2" borderId="7" xfId="5" applyNumberFormat="1" applyFont="1" applyFill="1" applyBorder="1"/>
    <xf numFmtId="0" fontId="18" fillId="2" borderId="7" xfId="0" applyFont="1" applyFill="1" applyBorder="1" applyAlignment="1">
      <alignment horizontal="left" indent="1"/>
    </xf>
    <xf numFmtId="164" fontId="6" fillId="2" borderId="7" xfId="2" applyNumberFormat="1" applyFont="1" applyFill="1" applyBorder="1" applyAlignment="1">
      <alignment horizontal="right"/>
    </xf>
    <xf numFmtId="0" fontId="8" fillId="2" borderId="5" xfId="2" applyFont="1" applyFill="1" applyBorder="1" applyAlignment="1">
      <alignment horizontal="right" wrapText="1" indent="3"/>
    </xf>
    <xf numFmtId="0" fontId="18" fillId="2" borderId="7" xfId="2" applyFont="1" applyFill="1" applyBorder="1" applyAlignment="1">
      <alignment horizontal="left" wrapText="1" indent="3"/>
    </xf>
    <xf numFmtId="164" fontId="14" fillId="2" borderId="8" xfId="2" applyNumberFormat="1" applyFont="1" applyFill="1" applyBorder="1"/>
    <xf numFmtId="169" fontId="17" fillId="2" borderId="10" xfId="2" applyNumberFormat="1" applyFont="1" applyFill="1" applyBorder="1"/>
    <xf numFmtId="0" fontId="31" fillId="2" borderId="15" xfId="0" applyFont="1" applyFill="1" applyBorder="1" applyAlignment="1">
      <alignment horizontal="left" wrapText="1" indent="2"/>
    </xf>
    <xf numFmtId="0" fontId="14" fillId="2" borderId="7" xfId="0" applyFont="1" applyFill="1" applyBorder="1" applyAlignment="1">
      <alignment horizontal="left" vertical="top" wrapText="1" indent="2"/>
    </xf>
    <xf numFmtId="164" fontId="21" fillId="2" borderId="7" xfId="2" applyNumberFormat="1" applyFont="1" applyFill="1" applyBorder="1" applyAlignment="1">
      <alignment horizontal="left" vertical="top" wrapText="1" indent="2"/>
    </xf>
    <xf numFmtId="0" fontId="6" fillId="2" borderId="7" xfId="2" applyFont="1" applyFill="1" applyBorder="1" applyAlignment="1">
      <alignment horizontal="left" vertical="top" wrapText="1" indent="2"/>
    </xf>
    <xf numFmtId="167" fontId="18" fillId="2" borderId="10" xfId="1" applyNumberFormat="1" applyFont="1" applyFill="1" applyBorder="1" applyAlignment="1">
      <alignment horizontal="center"/>
    </xf>
    <xf numFmtId="167" fontId="6" fillId="2" borderId="10" xfId="1" applyNumberFormat="1" applyFont="1" applyFill="1" applyBorder="1" applyAlignment="1">
      <alignment horizontal="center"/>
    </xf>
    <xf numFmtId="167" fontId="10" fillId="2" borderId="10" xfId="1" applyNumberFormat="1" applyFont="1" applyFill="1" applyBorder="1" applyAlignment="1">
      <alignment horizontal="center"/>
    </xf>
    <xf numFmtId="0" fontId="5" fillId="2" borderId="19" xfId="2" applyFont="1" applyFill="1" applyBorder="1" applyAlignment="1">
      <alignment horizontal="left" indent="2"/>
    </xf>
    <xf numFmtId="168" fontId="17" fillId="2" borderId="7" xfId="1" applyNumberFormat="1" applyFont="1" applyFill="1" applyBorder="1" applyAlignment="1">
      <alignment horizontal="center"/>
    </xf>
    <xf numFmtId="173" fontId="15" fillId="2" borderId="0" xfId="2" applyNumberFormat="1" applyFont="1" applyFill="1"/>
    <xf numFmtId="3" fontId="14" fillId="2" borderId="7" xfId="1" applyNumberFormat="1" applyFont="1" applyFill="1" applyBorder="1" applyAlignment="1">
      <alignment horizontal="center"/>
    </xf>
    <xf numFmtId="0" fontId="11" fillId="2" borderId="7" xfId="2" applyFont="1" applyFill="1" applyBorder="1" applyAlignment="1">
      <alignment horizontal="left" wrapText="1" indent="1"/>
    </xf>
    <xf numFmtId="169" fontId="21" fillId="2" borderId="7" xfId="2" applyNumberFormat="1" applyFont="1" applyFill="1" applyBorder="1"/>
    <xf numFmtId="168" fontId="25" fillId="2" borderId="7" xfId="1" applyNumberFormat="1" applyFont="1" applyFill="1" applyBorder="1" applyAlignment="1">
      <alignment horizontal="center"/>
    </xf>
    <xf numFmtId="3" fontId="21" fillId="2" borderId="7" xfId="2" applyNumberFormat="1" applyFont="1" applyFill="1" applyBorder="1"/>
    <xf numFmtId="0" fontId="10" fillId="2" borderId="10" xfId="0" applyFont="1" applyFill="1" applyBorder="1" applyAlignment="1">
      <alignment horizontal="left" indent="1"/>
    </xf>
    <xf numFmtId="0" fontId="6" fillId="2" borderId="7" xfId="2" applyFont="1" applyFill="1" applyBorder="1" applyAlignment="1">
      <alignment horizontal="right" wrapText="1" indent="3"/>
    </xf>
    <xf numFmtId="3" fontId="32" fillId="2" borderId="7" xfId="2" applyNumberFormat="1" applyFont="1" applyFill="1" applyBorder="1"/>
    <xf numFmtId="164" fontId="8" fillId="2" borderId="10" xfId="1" applyNumberFormat="1" applyFont="1" applyFill="1" applyBorder="1" applyAlignment="1">
      <alignment wrapText="1"/>
    </xf>
    <xf numFmtId="3" fontId="14" fillId="2" borderId="0" xfId="2" applyNumberFormat="1" applyFont="1" applyFill="1" applyBorder="1"/>
    <xf numFmtId="164" fontId="24" fillId="2" borderId="7" xfId="2" applyNumberFormat="1" applyFont="1" applyFill="1" applyBorder="1"/>
    <xf numFmtId="3" fontId="14" fillId="2" borderId="7" xfId="1" applyNumberFormat="1" applyFont="1" applyFill="1" applyBorder="1" applyAlignment="1">
      <alignment horizontal="right"/>
    </xf>
    <xf numFmtId="164" fontId="31" fillId="2" borderId="0" xfId="2" applyNumberFormat="1" applyFont="1" applyFill="1" applyBorder="1"/>
    <xf numFmtId="164" fontId="14" fillId="2" borderId="0" xfId="2" applyNumberFormat="1" applyFont="1" applyFill="1" applyBorder="1"/>
    <xf numFmtId="0" fontId="14" fillId="2" borderId="7" xfId="0" applyFont="1" applyFill="1" applyBorder="1" applyAlignment="1">
      <alignment horizontal="left" wrapText="1" indent="2"/>
    </xf>
    <xf numFmtId="3" fontId="21" fillId="2" borderId="7" xfId="2" applyNumberFormat="1" applyFont="1" applyFill="1" applyBorder="1" applyAlignment="1">
      <alignment horizontal="right"/>
    </xf>
    <xf numFmtId="169" fontId="21" fillId="2" borderId="10" xfId="2" applyNumberFormat="1" applyFont="1" applyFill="1" applyBorder="1"/>
    <xf numFmtId="3" fontId="25" fillId="2" borderId="7" xfId="1" applyNumberFormat="1" applyFont="1" applyFill="1" applyBorder="1" applyAlignment="1">
      <alignment horizontal="right"/>
    </xf>
    <xf numFmtId="3" fontId="17" fillId="2" borderId="7" xfId="1" applyNumberFormat="1" applyFont="1" applyFill="1" applyBorder="1" applyAlignment="1">
      <alignment horizontal="right"/>
    </xf>
    <xf numFmtId="164" fontId="21" fillId="2" borderId="4" xfId="2" applyNumberFormat="1" applyFont="1" applyFill="1" applyBorder="1"/>
    <xf numFmtId="3" fontId="21" fillId="2" borderId="4" xfId="2" applyNumberFormat="1" applyFont="1" applyFill="1" applyBorder="1" applyAlignment="1">
      <alignment horizontal="right"/>
    </xf>
    <xf numFmtId="164" fontId="8" fillId="2" borderId="10" xfId="2" applyNumberFormat="1" applyFont="1" applyFill="1" applyBorder="1" applyAlignment="1">
      <alignment horizontal="right"/>
    </xf>
    <xf numFmtId="0" fontId="15" fillId="2" borderId="2" xfId="2" applyFont="1" applyFill="1" applyBorder="1" applyAlignment="1">
      <alignment horizontal="left"/>
    </xf>
    <xf numFmtId="168" fontId="15" fillId="2" borderId="3" xfId="1" applyNumberFormat="1" applyFont="1" applyFill="1" applyBorder="1"/>
    <xf numFmtId="164" fontId="21" fillId="2" borderId="10" xfId="2" applyNumberFormat="1" applyFont="1" applyFill="1" applyBorder="1"/>
    <xf numFmtId="0" fontId="8" fillId="2" borderId="7" xfId="2" applyFont="1" applyFill="1" applyBorder="1" applyAlignment="1">
      <alignment horizontal="left" indent="1"/>
    </xf>
    <xf numFmtId="164" fontId="6" fillId="2" borderId="10" xfId="2" applyNumberFormat="1" applyFont="1" applyFill="1" applyBorder="1"/>
    <xf numFmtId="0" fontId="6" fillId="2" borderId="7" xfId="2" applyFont="1" applyFill="1" applyBorder="1" applyAlignment="1">
      <alignment horizontal="left" indent="2"/>
    </xf>
    <xf numFmtId="166" fontId="6" fillId="2" borderId="7" xfId="2" applyNumberFormat="1" applyFont="1" applyFill="1" applyBorder="1"/>
    <xf numFmtId="164" fontId="14" fillId="2" borderId="7" xfId="5" applyNumberFormat="1" applyFont="1" applyFill="1" applyBorder="1"/>
    <xf numFmtId="166" fontId="14" fillId="2" borderId="7" xfId="5" applyNumberFormat="1" applyFont="1" applyFill="1" applyBorder="1"/>
    <xf numFmtId="164" fontId="15" fillId="2" borderId="8" xfId="2" applyNumberFormat="1" applyFont="1" applyFill="1" applyBorder="1"/>
    <xf numFmtId="0" fontId="3" fillId="2" borderId="0" xfId="2" applyFont="1" applyFill="1" applyBorder="1"/>
    <xf numFmtId="0" fontId="3" fillId="2" borderId="0" xfId="2" applyFont="1" applyFill="1"/>
    <xf numFmtId="0" fontId="5" fillId="2" borderId="0" xfId="2" applyFont="1" applyFill="1" applyAlignment="1">
      <alignment horizontal="center" vertical="center" wrapText="1"/>
    </xf>
    <xf numFmtId="0" fontId="3" fillId="2" borderId="0" xfId="2" applyFont="1" applyFill="1" applyBorder="1" applyAlignment="1">
      <alignment wrapText="1"/>
    </xf>
    <xf numFmtId="49" fontId="3" fillId="2" borderId="0" xfId="2" applyNumberFormat="1" applyFont="1" applyFill="1" applyBorder="1"/>
    <xf numFmtId="49" fontId="6" fillId="2" borderId="0" xfId="2" applyNumberFormat="1" applyFont="1" applyFill="1" applyBorder="1"/>
    <xf numFmtId="0" fontId="14" fillId="2" borderId="20" xfId="2" applyFont="1" applyFill="1" applyBorder="1" applyAlignment="1">
      <alignment wrapText="1"/>
    </xf>
    <xf numFmtId="49" fontId="14" fillId="2" borderId="0" xfId="2" applyNumberFormat="1" applyFont="1" applyFill="1"/>
    <xf numFmtId="0" fontId="8" fillId="2" borderId="0" xfId="2" applyFont="1" applyFill="1" applyBorder="1"/>
    <xf numFmtId="0" fontId="8" fillId="2" borderId="14" xfId="2" applyFont="1" applyFill="1" applyBorder="1"/>
    <xf numFmtId="164" fontId="6" fillId="2" borderId="14" xfId="2" applyNumberFormat="1" applyFont="1" applyFill="1" applyBorder="1"/>
    <xf numFmtId="0" fontId="13" fillId="2" borderId="14" xfId="2" applyFont="1" applyFill="1" applyBorder="1"/>
    <xf numFmtId="49" fontId="8" fillId="2" borderId="0" xfId="2" applyNumberFormat="1" applyFont="1" applyFill="1" applyBorder="1"/>
    <xf numFmtId="0" fontId="8" fillId="2" borderId="7" xfId="2" applyFont="1" applyFill="1" applyBorder="1"/>
    <xf numFmtId="164" fontId="6" fillId="2" borderId="7" xfId="2" applyNumberFormat="1" applyFont="1" applyFill="1" applyBorder="1"/>
    <xf numFmtId="0" fontId="10" fillId="2" borderId="7" xfId="2" applyFont="1" applyFill="1" applyBorder="1" applyAlignment="1">
      <alignment horizontal="left" indent="1"/>
    </xf>
    <xf numFmtId="0" fontId="6" fillId="2" borderId="7" xfId="0" applyFont="1" applyFill="1" applyBorder="1" applyAlignment="1">
      <alignment horizontal="left" indent="2"/>
    </xf>
    <xf numFmtId="164" fontId="16" fillId="2" borderId="7" xfId="2" applyNumberFormat="1" applyFont="1" applyFill="1" applyBorder="1"/>
    <xf numFmtId="168" fontId="16" fillId="2" borderId="10" xfId="1" applyNumberFormat="1" applyFont="1" applyFill="1" applyBorder="1" applyAlignment="1">
      <alignment horizontal="center"/>
    </xf>
    <xf numFmtId="172" fontId="23" fillId="2" borderId="10" xfId="1" applyNumberFormat="1" applyFont="1" applyFill="1" applyBorder="1" applyAlignment="1">
      <alignment horizontal="center"/>
    </xf>
    <xf numFmtId="164" fontId="10" fillId="2" borderId="10" xfId="1" applyNumberFormat="1" applyFont="1" applyFill="1" applyBorder="1"/>
    <xf numFmtId="164" fontId="13" fillId="2" borderId="7" xfId="2" applyNumberFormat="1" applyFont="1" applyFill="1" applyBorder="1"/>
    <xf numFmtId="164" fontId="13" fillId="2" borderId="10" xfId="1" applyNumberFormat="1" applyFont="1" applyFill="1" applyBorder="1"/>
    <xf numFmtId="0" fontId="13" fillId="2" borderId="7" xfId="2" applyFont="1" applyFill="1" applyBorder="1" applyAlignment="1">
      <alignment horizontal="left" indent="2"/>
    </xf>
    <xf numFmtId="166" fontId="13" fillId="2" borderId="7" xfId="2" applyNumberFormat="1" applyFont="1" applyFill="1" applyBorder="1"/>
    <xf numFmtId="0" fontId="12" fillId="2" borderId="7" xfId="0" applyFont="1" applyFill="1" applyBorder="1" applyAlignment="1">
      <alignment horizontal="left" indent="1"/>
    </xf>
    <xf numFmtId="164" fontId="12" fillId="2" borderId="10" xfId="1" applyNumberFormat="1" applyFont="1" applyFill="1" applyBorder="1"/>
    <xf numFmtId="0" fontId="12" fillId="2" borderId="8" xfId="2" applyFont="1" applyFill="1" applyBorder="1" applyAlignment="1">
      <alignment wrapText="1"/>
    </xf>
    <xf numFmtId="0" fontId="15" fillId="2" borderId="7" xfId="2" applyFont="1" applyFill="1" applyBorder="1" applyAlignment="1">
      <alignment horizontal="left" indent="1"/>
    </xf>
    <xf numFmtId="0" fontId="6" fillId="2" borderId="0" xfId="2" applyFont="1" applyFill="1"/>
    <xf numFmtId="0" fontId="14" fillId="2" borderId="0" xfId="2" applyFont="1" applyFill="1" applyAlignment="1">
      <alignment wrapText="1"/>
    </xf>
    <xf numFmtId="166" fontId="25" fillId="2" borderId="7" xfId="5" applyNumberFormat="1" applyFont="1" applyFill="1" applyBorder="1"/>
    <xf numFmtId="0" fontId="15" fillId="2" borderId="12" xfId="2" applyFont="1" applyFill="1" applyBorder="1"/>
    <xf numFmtId="164" fontId="14" fillId="2" borderId="5" xfId="5" applyNumberFormat="1" applyFont="1" applyFill="1" applyBorder="1" applyAlignment="1">
      <alignment horizontal="center"/>
    </xf>
    <xf numFmtId="164" fontId="14" fillId="2" borderId="7" xfId="5" applyNumberFormat="1" applyFont="1" applyFill="1" applyBorder="1" applyAlignment="1">
      <alignment horizontal="center"/>
    </xf>
    <xf numFmtId="164" fontId="15" fillId="2" borderId="0" xfId="2" applyNumberFormat="1" applyFont="1" applyFill="1"/>
    <xf numFmtId="166" fontId="17" fillId="2" borderId="7" xfId="5" applyNumberFormat="1" applyFont="1" applyFill="1" applyBorder="1"/>
    <xf numFmtId="0" fontId="15" fillId="2" borderId="9" xfId="2" applyFont="1" applyFill="1" applyBorder="1" applyAlignment="1">
      <alignment horizontal="left"/>
    </xf>
    <xf numFmtId="0" fontId="19" fillId="2" borderId="7" xfId="2" applyFont="1" applyFill="1" applyBorder="1"/>
    <xf numFmtId="171" fontId="15" fillId="2" borderId="5" xfId="5" applyNumberFormat="1" applyFont="1" applyFill="1" applyBorder="1" applyAlignment="1">
      <alignment horizontal="left"/>
    </xf>
    <xf numFmtId="4" fontId="15" fillId="2" borderId="0" xfId="2" applyNumberFormat="1" applyFont="1" applyFill="1"/>
    <xf numFmtId="0" fontId="14" fillId="2" borderId="7" xfId="2" applyFont="1" applyFill="1" applyBorder="1" applyAlignment="1">
      <alignment horizontal="left" wrapText="1" indent="1"/>
    </xf>
    <xf numFmtId="164" fontId="15" fillId="2" borderId="9" xfId="2" applyNumberFormat="1" applyFont="1" applyFill="1" applyBorder="1"/>
    <xf numFmtId="0" fontId="8" fillId="2" borderId="4" xfId="2" applyFont="1" applyFill="1" applyBorder="1" applyAlignment="1">
      <alignment horizontal="left"/>
    </xf>
    <xf numFmtId="0" fontId="13" fillId="2" borderId="8" xfId="2" applyFont="1" applyFill="1" applyBorder="1"/>
    <xf numFmtId="164" fontId="8" fillId="2" borderId="4" xfId="2" applyNumberFormat="1" applyFont="1" applyFill="1" applyBorder="1"/>
    <xf numFmtId="3" fontId="10" fillId="2" borderId="5" xfId="1" applyNumberFormat="1" applyFont="1" applyFill="1" applyBorder="1"/>
    <xf numFmtId="168" fontId="18" fillId="2" borderId="5" xfId="1" applyNumberFormat="1" applyFont="1" applyFill="1" applyBorder="1"/>
    <xf numFmtId="3" fontId="15" fillId="2" borderId="3" xfId="1" applyNumberFormat="1" applyFont="1" applyFill="1" applyBorder="1"/>
    <xf numFmtId="168" fontId="15" fillId="2" borderId="11" xfId="1" applyNumberFormat="1" applyFont="1" applyFill="1" applyBorder="1"/>
    <xf numFmtId="170" fontId="8" fillId="2" borderId="10" xfId="1" applyNumberFormat="1" applyFont="1" applyFill="1" applyBorder="1"/>
    <xf numFmtId="170" fontId="6" fillId="2" borderId="10" xfId="1" applyNumberFormat="1" applyFont="1" applyFill="1" applyBorder="1"/>
    <xf numFmtId="167" fontId="30" fillId="2" borderId="5" xfId="1" applyNumberFormat="1" applyFont="1" applyFill="1" applyBorder="1" applyAlignment="1">
      <alignment horizontal="center"/>
    </xf>
    <xf numFmtId="168" fontId="21" fillId="2" borderId="7" xfId="2" applyNumberFormat="1" applyFont="1" applyFill="1" applyBorder="1"/>
    <xf numFmtId="0" fontId="14" fillId="2" borderId="20" xfId="2" applyFont="1" applyFill="1" applyBorder="1"/>
    <xf numFmtId="9" fontId="3" fillId="2" borderId="13" xfId="7" applyFont="1" applyFill="1" applyBorder="1" applyAlignment="1">
      <alignment horizontal="left" vertical="center" wrapText="1"/>
    </xf>
    <xf numFmtId="0" fontId="22" fillId="2" borderId="8" xfId="2" applyFont="1" applyFill="1" applyBorder="1" applyAlignment="1">
      <alignment horizontal="left" indent="1"/>
    </xf>
    <xf numFmtId="168" fontId="21" fillId="2" borderId="10" xfId="1" applyNumberFormat="1" applyFont="1" applyFill="1" applyBorder="1" applyAlignment="1">
      <alignment horizontal="center"/>
    </xf>
    <xf numFmtId="168" fontId="17" fillId="2" borderId="10" xfId="1" applyNumberFormat="1" applyFont="1" applyFill="1" applyBorder="1" applyAlignment="1">
      <alignment horizontal="center"/>
    </xf>
    <xf numFmtId="0" fontId="8" fillId="2" borderId="0" xfId="2" applyFont="1" applyFill="1" applyBorder="1" applyAlignment="1">
      <alignment horizontal="left"/>
    </xf>
    <xf numFmtId="164" fontId="8" fillId="2" borderId="0" xfId="2" applyNumberFormat="1" applyFont="1" applyFill="1" applyBorder="1"/>
    <xf numFmtId="164" fontId="6" fillId="2" borderId="0" xfId="1" applyNumberFormat="1" applyFont="1" applyFill="1" applyBorder="1"/>
    <xf numFmtId="164" fontId="12" fillId="2" borderId="5" xfId="1" applyNumberFormat="1" applyFont="1" applyFill="1" applyBorder="1"/>
    <xf numFmtId="164" fontId="8" fillId="2" borderId="4" xfId="2" applyNumberFormat="1" applyFont="1" applyFill="1" applyBorder="1" applyAlignment="1">
      <alignment horizontal="right"/>
    </xf>
    <xf numFmtId="0" fontId="3" fillId="2" borderId="23" xfId="2" applyFont="1" applyFill="1" applyBorder="1" applyAlignment="1">
      <alignment horizontal="left" vertical="top" wrapText="1" indent="2"/>
    </xf>
    <xf numFmtId="167" fontId="18" fillId="2" borderId="5" xfId="1" applyNumberFormat="1" applyFont="1" applyFill="1" applyBorder="1" applyAlignment="1">
      <alignment horizontal="center"/>
    </xf>
    <xf numFmtId="0" fontId="15" fillId="2" borderId="5" xfId="2" applyFont="1" applyFill="1" applyBorder="1" applyAlignment="1">
      <alignment horizontal="left" wrapText="1"/>
    </xf>
    <xf numFmtId="3" fontId="21" fillId="2" borderId="10" xfId="2" applyNumberFormat="1" applyFont="1" applyFill="1" applyBorder="1"/>
    <xf numFmtId="0" fontId="14" fillId="2" borderId="0" xfId="2" applyFont="1" applyFill="1" applyBorder="1" applyAlignment="1">
      <alignment horizontal="right" vertical="top" wrapText="1"/>
    </xf>
    <xf numFmtId="0" fontId="14" fillId="2" borderId="0" xfId="2" applyFont="1" applyFill="1" applyBorder="1" applyAlignment="1">
      <alignment horizontal="right" wrapText="1"/>
    </xf>
    <xf numFmtId="0" fontId="19" fillId="2" borderId="0" xfId="2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3" fontId="7" fillId="2" borderId="17" xfId="2" applyNumberFormat="1" applyFont="1" applyFill="1" applyBorder="1" applyAlignment="1">
      <alignment horizontal="center" vertical="center" wrapText="1"/>
    </xf>
    <xf numFmtId="3" fontId="7" fillId="2" borderId="16" xfId="2" applyNumberFormat="1" applyFont="1" applyFill="1" applyBorder="1" applyAlignment="1">
      <alignment horizontal="center" vertical="center" wrapText="1"/>
    </xf>
    <xf numFmtId="3" fontId="7" fillId="2" borderId="18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5" xfId="2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29" fillId="2" borderId="1" xfId="2" applyFont="1" applyFill="1" applyBorder="1" applyAlignment="1">
      <alignment horizontal="center" vertical="center" wrapText="1"/>
    </xf>
    <xf numFmtId="0" fontId="29" fillId="2" borderId="5" xfId="2" applyFont="1" applyFill="1" applyBorder="1" applyAlignment="1">
      <alignment horizontal="center" vertical="center" wrapText="1"/>
    </xf>
    <xf numFmtId="0" fontId="29" fillId="2" borderId="6" xfId="2" applyFont="1" applyFill="1" applyBorder="1" applyAlignment="1">
      <alignment horizontal="center" vertical="center" wrapText="1"/>
    </xf>
    <xf numFmtId="0" fontId="19" fillId="2" borderId="0" xfId="2" applyFont="1" applyFill="1" applyAlignment="1">
      <alignment horizontal="center" vertical="justify" wrapText="1"/>
    </xf>
    <xf numFmtId="0" fontId="0" fillId="2" borderId="0" xfId="0" applyFill="1" applyAlignment="1">
      <alignment horizontal="center" vertical="justify" wrapText="1"/>
    </xf>
    <xf numFmtId="0" fontId="0" fillId="2" borderId="21" xfId="0" applyFill="1" applyBorder="1" applyAlignment="1">
      <alignment horizontal="center" vertical="justify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4" fillId="2" borderId="20" xfId="2" applyFont="1" applyFill="1" applyBorder="1" applyAlignment="1">
      <alignment horizontal="center" wrapText="1"/>
    </xf>
    <xf numFmtId="0" fontId="14" fillId="2" borderId="0" xfId="2" applyFont="1" applyFill="1" applyBorder="1" applyAlignment="1">
      <alignment horizontal="center" wrapText="1"/>
    </xf>
    <xf numFmtId="0" fontId="13" fillId="2" borderId="24" xfId="2" applyFont="1" applyFill="1" applyBorder="1" applyAlignment="1">
      <alignment horizontal="center" vertical="center" wrapText="1"/>
    </xf>
    <xf numFmtId="0" fontId="19" fillId="2" borderId="21" xfId="2" applyFont="1" applyFill="1" applyBorder="1" applyAlignment="1">
      <alignment horizontal="center" vertical="justify" wrapText="1"/>
    </xf>
  </cellXfs>
  <cellStyles count="39">
    <cellStyle name="Excel Built-in Normal" xfId="9"/>
    <cellStyle name="Обычный" xfId="0" builtinId="0"/>
    <cellStyle name="Обычный 2" xfId="3"/>
    <cellStyle name="Обычный 2 2" xfId="10"/>
    <cellStyle name="Обычный 2 3" xfId="11"/>
    <cellStyle name="Обычный 2_Fin край 2012" xfId="12"/>
    <cellStyle name="Обычный 3" xfId="13"/>
    <cellStyle name="Обычный 3 2" xfId="14"/>
    <cellStyle name="Обычный 3 2 2" xfId="15"/>
    <cellStyle name="Обычный 3 2 3" xfId="16"/>
    <cellStyle name="Обычный 3 3" xfId="17"/>
    <cellStyle name="Обычный 3 3 2" xfId="18"/>
    <cellStyle name="Обычный 3 4" xfId="19"/>
    <cellStyle name="Обычный 3 5" xfId="20"/>
    <cellStyle name="Обычный 3 6" xfId="21"/>
    <cellStyle name="Обычный 3 6 2" xfId="22"/>
    <cellStyle name="Обычный 3 7" xfId="23"/>
    <cellStyle name="Обычный 3 8" xfId="24"/>
    <cellStyle name="Обычный 4" xfId="25"/>
    <cellStyle name="Обычный 4 2" xfId="26"/>
    <cellStyle name="Обычный 5" xfId="27"/>
    <cellStyle name="Обычный 6" xfId="28"/>
    <cellStyle name="Обычный 7" xfId="29"/>
    <cellStyle name="Обычный Лена" xfId="6"/>
    <cellStyle name="Обычный_Таблицы Мун.заказ Стационар" xfId="2"/>
    <cellStyle name="Примечание 2" xfId="30"/>
    <cellStyle name="Процентный 2" xfId="7"/>
    <cellStyle name="Финансовый" xfId="1" builtinId="3"/>
    <cellStyle name="Финансовый [0]_Таблицы Мун.заказ Стационар 2" xfId="5"/>
    <cellStyle name="Финансовый 10" xfId="8"/>
    <cellStyle name="Финансовый 2" xfId="4"/>
    <cellStyle name="Финансовый 2 2" xfId="31"/>
    <cellStyle name="Финансовый 2 3" xfId="32"/>
    <cellStyle name="Финансовый 3" xfId="33"/>
    <cellStyle name="Финансовый 3 2" xfId="34"/>
    <cellStyle name="Финансовый 3 2 2" xfId="35"/>
    <cellStyle name="Финансовый 3 3" xfId="36"/>
    <cellStyle name="Финансовый 3 4" xfId="37"/>
    <cellStyle name="Финансовый 4" xfId="38"/>
  </cellStyles>
  <dxfs count="0"/>
  <tableStyles count="0" defaultTableStyle="TableStyleMedium9" defaultPivotStyle="PivotStyleLight16"/>
  <colors>
    <mruColors>
      <color rgb="FFFFCC00"/>
      <color rgb="FFFF66FF"/>
      <color rgb="FF00CCFF"/>
      <color rgb="FFFF9933"/>
      <color rgb="FF99FF33"/>
      <color rgb="FFCC66FF"/>
      <color rgb="FFFF9999"/>
      <color rgb="FF99FF66"/>
      <color rgb="FFCC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79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79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129</xdr:row>
      <xdr:rowOff>0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129</xdr:row>
      <xdr:rowOff>0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79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79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79</xdr:row>
      <xdr:rowOff>188357</xdr:rowOff>
    </xdr:from>
    <xdr:ext cx="45719" cy="45719"/>
    <xdr:sp macro="" textlink="">
      <xdr:nvSpPr>
        <xdr:cNvPr id="8" name="TextBox 7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79</xdr:row>
      <xdr:rowOff>188357</xdr:rowOff>
    </xdr:from>
    <xdr:ext cx="45719" cy="45719"/>
    <xdr:sp macro="" textlink="">
      <xdr:nvSpPr>
        <xdr:cNvPr id="9" name="TextBox 8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129</xdr:row>
      <xdr:rowOff>0</xdr:rowOff>
    </xdr:from>
    <xdr:ext cx="45719" cy="45719"/>
    <xdr:sp macro="" textlink="">
      <xdr:nvSpPr>
        <xdr:cNvPr id="10" name="TextBox 9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129</xdr:row>
      <xdr:rowOff>0</xdr:rowOff>
    </xdr:from>
    <xdr:ext cx="45719" cy="45719"/>
    <xdr:sp macro="" textlink="">
      <xdr:nvSpPr>
        <xdr:cNvPr id="11" name="TextBox 10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79</xdr:row>
      <xdr:rowOff>188357</xdr:rowOff>
    </xdr:from>
    <xdr:ext cx="45719" cy="45719"/>
    <xdr:sp macro="" textlink="">
      <xdr:nvSpPr>
        <xdr:cNvPr id="12" name="TextBox 11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79</xdr:row>
      <xdr:rowOff>188357</xdr:rowOff>
    </xdr:from>
    <xdr:ext cx="45719" cy="45719"/>
    <xdr:sp macro="" textlink="">
      <xdr:nvSpPr>
        <xdr:cNvPr id="13" name="TextBox 12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179</xdr:row>
      <xdr:rowOff>0</xdr:rowOff>
    </xdr:from>
    <xdr:ext cx="45719" cy="45719"/>
    <xdr:sp macro="" textlink="">
      <xdr:nvSpPr>
        <xdr:cNvPr id="14" name="TextBox 13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179</xdr:row>
      <xdr:rowOff>0</xdr:rowOff>
    </xdr:from>
    <xdr:ext cx="45719" cy="45719"/>
    <xdr:sp macro="" textlink="">
      <xdr:nvSpPr>
        <xdr:cNvPr id="15" name="TextBox 14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179</xdr:row>
      <xdr:rowOff>0</xdr:rowOff>
    </xdr:from>
    <xdr:ext cx="45719" cy="45719"/>
    <xdr:sp macro="" textlink="">
      <xdr:nvSpPr>
        <xdr:cNvPr id="16" name="TextBox 15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179</xdr:row>
      <xdr:rowOff>0</xdr:rowOff>
    </xdr:from>
    <xdr:ext cx="45719" cy="45719"/>
    <xdr:sp macro="" textlink="">
      <xdr:nvSpPr>
        <xdr:cNvPr id="17" name="TextBox 16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79</xdr:row>
      <xdr:rowOff>188357</xdr:rowOff>
    </xdr:from>
    <xdr:ext cx="45719" cy="45719"/>
    <xdr:sp macro="" textlink="">
      <xdr:nvSpPr>
        <xdr:cNvPr id="18" name="TextBox 17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79</xdr:row>
      <xdr:rowOff>188357</xdr:rowOff>
    </xdr:from>
    <xdr:ext cx="45719" cy="45719"/>
    <xdr:sp macro="" textlink="">
      <xdr:nvSpPr>
        <xdr:cNvPr id="19" name="TextBox 18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129</xdr:row>
      <xdr:rowOff>0</xdr:rowOff>
    </xdr:from>
    <xdr:ext cx="45719" cy="45719"/>
    <xdr:sp macro="" textlink="">
      <xdr:nvSpPr>
        <xdr:cNvPr id="20" name="TextBox 19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129</xdr:row>
      <xdr:rowOff>0</xdr:rowOff>
    </xdr:from>
    <xdr:ext cx="45719" cy="45719"/>
    <xdr:sp macro="" textlink="">
      <xdr:nvSpPr>
        <xdr:cNvPr id="21" name="TextBox 20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179</xdr:row>
      <xdr:rowOff>0</xdr:rowOff>
    </xdr:from>
    <xdr:ext cx="45719" cy="45719"/>
    <xdr:sp macro="" textlink="">
      <xdr:nvSpPr>
        <xdr:cNvPr id="22" name="TextBox 21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179</xdr:row>
      <xdr:rowOff>0</xdr:rowOff>
    </xdr:from>
    <xdr:ext cx="45719" cy="45719"/>
    <xdr:sp macro="" textlink="">
      <xdr:nvSpPr>
        <xdr:cNvPr id="23" name="TextBox 22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79</xdr:row>
      <xdr:rowOff>188357</xdr:rowOff>
    </xdr:from>
    <xdr:ext cx="45719" cy="45719"/>
    <xdr:sp macro="" textlink="">
      <xdr:nvSpPr>
        <xdr:cNvPr id="144" name="TextBox 143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79</xdr:row>
      <xdr:rowOff>188357</xdr:rowOff>
    </xdr:from>
    <xdr:ext cx="45719" cy="45719"/>
    <xdr:sp macro="" textlink="">
      <xdr:nvSpPr>
        <xdr:cNvPr id="145" name="TextBox 144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79</xdr:row>
      <xdr:rowOff>188357</xdr:rowOff>
    </xdr:from>
    <xdr:ext cx="45719" cy="45719"/>
    <xdr:sp macro="" textlink="">
      <xdr:nvSpPr>
        <xdr:cNvPr id="146" name="TextBox 145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79</xdr:row>
      <xdr:rowOff>188357</xdr:rowOff>
    </xdr:from>
    <xdr:ext cx="45719" cy="45719"/>
    <xdr:sp macro="" textlink="">
      <xdr:nvSpPr>
        <xdr:cNvPr id="147" name="TextBox 146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79</xdr:row>
      <xdr:rowOff>188357</xdr:rowOff>
    </xdr:from>
    <xdr:ext cx="45719" cy="45719"/>
    <xdr:sp macro="" textlink="">
      <xdr:nvSpPr>
        <xdr:cNvPr id="148" name="TextBox 147"/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79</xdr:row>
      <xdr:rowOff>188357</xdr:rowOff>
    </xdr:from>
    <xdr:ext cx="45719" cy="45719"/>
    <xdr:sp macro="" textlink="">
      <xdr:nvSpPr>
        <xdr:cNvPr id="149" name="TextBox 148"/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26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abSelected="1" zoomScale="90" zoomScaleNormal="90" zoomScaleSheetLayoutView="75" workbookViewId="0">
      <pane xSplit="2" ySplit="8" topLeftCell="C147" activePane="bottomRight" state="frozen"/>
      <selection activeCell="B42" sqref="B42"/>
      <selection pane="topRight" activeCell="B42" sqref="B42"/>
      <selection pane="bottomLeft" activeCell="B42" sqref="B42"/>
      <selection pane="bottomRight" activeCell="D157" sqref="D157"/>
    </sheetView>
  </sheetViews>
  <sheetFormatPr defaultColWidth="9.140625" defaultRowHeight="15" x14ac:dyDescent="0.25"/>
  <cols>
    <col min="1" max="1" width="3.5703125" style="2" hidden="1" customWidth="1"/>
    <col min="2" max="2" width="45" style="2" customWidth="1"/>
    <col min="3" max="3" width="12" style="2" customWidth="1"/>
    <col min="4" max="4" width="13.85546875" style="5" customWidth="1"/>
    <col min="5" max="5" width="10.7109375" style="2" customWidth="1"/>
    <col min="6" max="6" width="9.140625" style="2" customWidth="1"/>
    <col min="7" max="7" width="15.28515625" style="2" customWidth="1"/>
    <col min="8" max="8" width="9.140625" style="2"/>
    <col min="9" max="9" width="11.7109375" style="2" customWidth="1"/>
    <col min="10" max="10" width="9.140625" style="2"/>
    <col min="11" max="11" width="10.5703125" style="2" bestFit="1" customWidth="1"/>
    <col min="12" max="16384" width="9.140625" style="2"/>
  </cols>
  <sheetData>
    <row r="1" spans="1:14" ht="15.75" customHeight="1" x14ac:dyDescent="0.25">
      <c r="D1" s="3"/>
      <c r="E1" s="3"/>
      <c r="F1" s="181" t="s">
        <v>120</v>
      </c>
      <c r="G1" s="181"/>
    </row>
    <row r="2" spans="1:14" ht="44.25" customHeight="1" x14ac:dyDescent="0.25">
      <c r="D2" s="3"/>
      <c r="E2" s="182" t="s">
        <v>119</v>
      </c>
      <c r="F2" s="182"/>
      <c r="G2" s="182"/>
    </row>
    <row r="3" spans="1:14" s="4" customFormat="1" ht="15" customHeight="1" x14ac:dyDescent="0.25">
      <c r="B3" s="183" t="s">
        <v>111</v>
      </c>
      <c r="C3" s="184"/>
      <c r="D3" s="184"/>
      <c r="E3" s="184"/>
      <c r="F3" s="184"/>
      <c r="G3" s="184"/>
    </row>
    <row r="4" spans="1:14" s="4" customFormat="1" ht="31.5" customHeight="1" thickBot="1" x14ac:dyDescent="0.3">
      <c r="B4" s="184"/>
      <c r="C4" s="184"/>
      <c r="D4" s="184"/>
      <c r="E4" s="184"/>
      <c r="F4" s="184"/>
      <c r="G4" s="184"/>
    </row>
    <row r="5" spans="1:14" ht="21" customHeight="1" x14ac:dyDescent="0.3">
      <c r="B5" s="6" t="s">
        <v>72</v>
      </c>
      <c r="C5" s="188" t="s">
        <v>1</v>
      </c>
      <c r="D5" s="185" t="s">
        <v>96</v>
      </c>
      <c r="E5" s="194" t="s">
        <v>0</v>
      </c>
      <c r="F5" s="188" t="s">
        <v>2</v>
      </c>
      <c r="G5" s="191" t="s">
        <v>78</v>
      </c>
    </row>
    <row r="6" spans="1:14" ht="15.75" customHeight="1" x14ac:dyDescent="0.3">
      <c r="B6" s="7"/>
      <c r="C6" s="189"/>
      <c r="D6" s="186"/>
      <c r="E6" s="195"/>
      <c r="F6" s="189"/>
      <c r="G6" s="192"/>
    </row>
    <row r="7" spans="1:14" ht="38.25" customHeight="1" thickBot="1" x14ac:dyDescent="0.3">
      <c r="B7" s="8" t="s">
        <v>3</v>
      </c>
      <c r="C7" s="190"/>
      <c r="D7" s="187"/>
      <c r="E7" s="196"/>
      <c r="F7" s="190"/>
      <c r="G7" s="193"/>
      <c r="H7" s="3"/>
      <c r="I7" s="3"/>
    </row>
    <row r="8" spans="1:14" s="9" customFormat="1" ht="15.75" thickBot="1" x14ac:dyDescent="0.3">
      <c r="B8" s="10">
        <v>1</v>
      </c>
      <c r="C8" s="11">
        <v>2</v>
      </c>
      <c r="D8" s="12">
        <v>3</v>
      </c>
      <c r="E8" s="13">
        <v>4</v>
      </c>
      <c r="F8" s="13">
        <v>5</v>
      </c>
      <c r="G8" s="13">
        <v>6</v>
      </c>
    </row>
    <row r="9" spans="1:14" x14ac:dyDescent="0.25">
      <c r="A9" s="2">
        <v>1</v>
      </c>
      <c r="B9" s="61"/>
      <c r="C9" s="53"/>
      <c r="D9" s="15"/>
      <c r="E9" s="16"/>
      <c r="F9" s="16"/>
      <c r="G9" s="16"/>
      <c r="H9" s="60"/>
      <c r="I9" s="60"/>
      <c r="J9" s="60"/>
      <c r="K9" s="60"/>
      <c r="L9" s="60"/>
      <c r="M9" s="60"/>
      <c r="N9" s="60"/>
    </row>
    <row r="10" spans="1:14" ht="24" customHeight="1" x14ac:dyDescent="0.25">
      <c r="A10" s="2">
        <v>1</v>
      </c>
      <c r="B10" s="62" t="s">
        <v>45</v>
      </c>
      <c r="C10" s="22"/>
      <c r="D10" s="15"/>
      <c r="E10" s="16"/>
      <c r="F10" s="16"/>
      <c r="G10" s="16"/>
    </row>
    <row r="11" spans="1:14" ht="18.75" customHeight="1" x14ac:dyDescent="0.25">
      <c r="A11" s="2">
        <v>1</v>
      </c>
      <c r="B11" s="14" t="s">
        <v>4</v>
      </c>
      <c r="C11" s="22"/>
      <c r="D11" s="15"/>
      <c r="E11" s="16"/>
      <c r="F11" s="16"/>
      <c r="G11" s="16"/>
    </row>
    <row r="12" spans="1:14" ht="29.25" customHeight="1" x14ac:dyDescent="0.25">
      <c r="A12" s="2">
        <v>1</v>
      </c>
      <c r="B12" s="63" t="s">
        <v>49</v>
      </c>
      <c r="C12" s="18">
        <v>300</v>
      </c>
      <c r="D12" s="16">
        <v>1460</v>
      </c>
      <c r="E12" s="19">
        <v>13.7</v>
      </c>
      <c r="F12" s="20">
        <f t="shared" ref="F12:F17" si="0">ROUND(G12/C12,0)</f>
        <v>67</v>
      </c>
      <c r="G12" s="16">
        <f t="shared" ref="G12:G18" si="1">ROUND(D12*E12,0)</f>
        <v>20002</v>
      </c>
    </row>
    <row r="13" spans="1:14" x14ac:dyDescent="0.25">
      <c r="A13" s="2">
        <v>1</v>
      </c>
      <c r="B13" s="63" t="s">
        <v>50</v>
      </c>
      <c r="C13" s="18">
        <v>300</v>
      </c>
      <c r="D13" s="16">
        <v>180</v>
      </c>
      <c r="E13" s="19">
        <v>13.3</v>
      </c>
      <c r="F13" s="20">
        <f t="shared" si="0"/>
        <v>8</v>
      </c>
      <c r="G13" s="16">
        <f t="shared" si="1"/>
        <v>2394</v>
      </c>
    </row>
    <row r="14" spans="1:14" ht="15.75" customHeight="1" x14ac:dyDescent="0.25">
      <c r="A14" s="2">
        <v>1</v>
      </c>
      <c r="B14" s="63" t="s">
        <v>21</v>
      </c>
      <c r="C14" s="18">
        <v>300</v>
      </c>
      <c r="D14" s="16">
        <v>3500</v>
      </c>
      <c r="E14" s="19">
        <v>5.6</v>
      </c>
      <c r="F14" s="20">
        <f t="shared" si="0"/>
        <v>65</v>
      </c>
      <c r="G14" s="16">
        <f t="shared" si="1"/>
        <v>19600</v>
      </c>
    </row>
    <row r="15" spans="1:14" x14ac:dyDescent="0.25">
      <c r="A15" s="2">
        <v>1</v>
      </c>
      <c r="B15" s="63" t="s">
        <v>18</v>
      </c>
      <c r="C15" s="18">
        <v>340</v>
      </c>
      <c r="D15" s="16">
        <v>2400</v>
      </c>
      <c r="E15" s="19">
        <v>7</v>
      </c>
      <c r="F15" s="20">
        <f t="shared" si="0"/>
        <v>49</v>
      </c>
      <c r="G15" s="16">
        <f t="shared" si="1"/>
        <v>16800</v>
      </c>
    </row>
    <row r="16" spans="1:14" x14ac:dyDescent="0.25">
      <c r="A16" s="2">
        <v>1</v>
      </c>
      <c r="B16" s="63" t="s">
        <v>19</v>
      </c>
      <c r="C16" s="18">
        <v>330</v>
      </c>
      <c r="D16" s="16">
        <v>1600</v>
      </c>
      <c r="E16" s="19">
        <v>7.6</v>
      </c>
      <c r="F16" s="20">
        <f t="shared" si="0"/>
        <v>37</v>
      </c>
      <c r="G16" s="16">
        <f t="shared" si="1"/>
        <v>12160</v>
      </c>
    </row>
    <row r="17" spans="1:7" x14ac:dyDescent="0.25">
      <c r="A17" s="2">
        <v>1</v>
      </c>
      <c r="B17" s="63" t="s">
        <v>74</v>
      </c>
      <c r="C17" s="18">
        <v>330</v>
      </c>
      <c r="D17" s="16">
        <v>400</v>
      </c>
      <c r="E17" s="19">
        <v>8</v>
      </c>
      <c r="F17" s="20">
        <f t="shared" si="0"/>
        <v>10</v>
      </c>
      <c r="G17" s="16">
        <f t="shared" si="1"/>
        <v>3200</v>
      </c>
    </row>
    <row r="18" spans="1:7" ht="9.75" customHeight="1" x14ac:dyDescent="0.25">
      <c r="A18" s="2">
        <v>1</v>
      </c>
      <c r="B18" s="63"/>
      <c r="C18" s="18"/>
      <c r="D18" s="15"/>
      <c r="E18" s="19"/>
      <c r="F18" s="20"/>
      <c r="G18" s="16">
        <f t="shared" si="1"/>
        <v>0</v>
      </c>
    </row>
    <row r="19" spans="1:7" s="27" customFormat="1" ht="17.25" customHeight="1" x14ac:dyDescent="0.25">
      <c r="A19" s="2">
        <v>1</v>
      </c>
      <c r="B19" s="21" t="s">
        <v>5</v>
      </c>
      <c r="C19" s="64"/>
      <c r="D19" s="25">
        <f>SUM(D12:D18)</f>
        <v>9540</v>
      </c>
      <c r="E19" s="24">
        <f>G19/D19</f>
        <v>7.7731656184486377</v>
      </c>
      <c r="F19" s="25">
        <f>SUM(F12:F17)</f>
        <v>236</v>
      </c>
      <c r="G19" s="26">
        <f>SUM(G12:G18)</f>
        <v>74156</v>
      </c>
    </row>
    <row r="20" spans="1:7" s="27" customFormat="1" ht="17.25" customHeight="1" x14ac:dyDescent="0.25">
      <c r="A20" s="2">
        <v>1</v>
      </c>
      <c r="B20" s="65" t="s">
        <v>75</v>
      </c>
      <c r="C20" s="66"/>
      <c r="D20" s="15"/>
      <c r="E20" s="20"/>
      <c r="F20" s="20"/>
      <c r="G20" s="16"/>
    </row>
    <row r="21" spans="1:7" s="27" customFormat="1" ht="18" customHeight="1" x14ac:dyDescent="0.25">
      <c r="A21" s="2">
        <v>1</v>
      </c>
      <c r="B21" s="30" t="s">
        <v>55</v>
      </c>
      <c r="C21" s="66"/>
      <c r="D21" s="15">
        <f>D22+D23</f>
        <v>34069</v>
      </c>
      <c r="E21" s="20"/>
      <c r="F21" s="20"/>
      <c r="G21" s="16"/>
    </row>
    <row r="22" spans="1:7" s="27" customFormat="1" ht="45" x14ac:dyDescent="0.25">
      <c r="A22" s="2">
        <v>1</v>
      </c>
      <c r="B22" s="57" t="s">
        <v>80</v>
      </c>
      <c r="C22" s="66"/>
      <c r="D22" s="15">
        <v>6000</v>
      </c>
      <c r="E22" s="20"/>
      <c r="F22" s="20"/>
      <c r="G22" s="16"/>
    </row>
    <row r="23" spans="1:7" s="27" customFormat="1" x14ac:dyDescent="0.25">
      <c r="A23" s="2">
        <v>1</v>
      </c>
      <c r="B23" s="31" t="s">
        <v>81</v>
      </c>
      <c r="C23" s="66"/>
      <c r="D23" s="15">
        <v>28069</v>
      </c>
      <c r="E23" s="20"/>
      <c r="F23" s="20"/>
      <c r="G23" s="16"/>
    </row>
    <row r="24" spans="1:7" s="27" customFormat="1" x14ac:dyDescent="0.25">
      <c r="A24" s="2">
        <v>1</v>
      </c>
      <c r="B24" s="32" t="s">
        <v>53</v>
      </c>
      <c r="C24" s="66"/>
      <c r="D24" s="15">
        <v>7600</v>
      </c>
      <c r="E24" s="20"/>
      <c r="F24" s="20"/>
      <c r="G24" s="16"/>
    </row>
    <row r="25" spans="1:7" s="27" customFormat="1" ht="30" x14ac:dyDescent="0.25">
      <c r="A25" s="2">
        <v>1</v>
      </c>
      <c r="B25" s="32" t="s">
        <v>54</v>
      </c>
      <c r="C25" s="66"/>
      <c r="D25" s="15">
        <f>D26+D27</f>
        <v>92</v>
      </c>
      <c r="E25" s="20"/>
      <c r="F25" s="20"/>
      <c r="G25" s="16"/>
    </row>
    <row r="26" spans="1:7" s="27" customFormat="1" x14ac:dyDescent="0.25">
      <c r="A26" s="2">
        <v>1</v>
      </c>
      <c r="B26" s="32"/>
      <c r="C26" s="66"/>
      <c r="D26" s="15"/>
      <c r="E26" s="20"/>
      <c r="F26" s="20"/>
      <c r="G26" s="16"/>
    </row>
    <row r="27" spans="1:7" s="27" customFormat="1" ht="30" x14ac:dyDescent="0.25">
      <c r="A27" s="2">
        <v>1</v>
      </c>
      <c r="B27" s="32" t="s">
        <v>97</v>
      </c>
      <c r="C27" s="66"/>
      <c r="D27" s="15">
        <v>92</v>
      </c>
      <c r="E27" s="20"/>
      <c r="F27" s="20"/>
      <c r="G27" s="16"/>
    </row>
    <row r="28" spans="1:7" s="27" customFormat="1" ht="55.5" customHeight="1" x14ac:dyDescent="0.25">
      <c r="A28" s="2">
        <v>1</v>
      </c>
      <c r="B28" s="32" t="s">
        <v>112</v>
      </c>
      <c r="C28" s="66"/>
      <c r="D28" s="15">
        <v>1000</v>
      </c>
      <c r="E28" s="20"/>
      <c r="F28" s="20"/>
      <c r="G28" s="16"/>
    </row>
    <row r="29" spans="1:7" s="27" customFormat="1" ht="27.75" customHeight="1" x14ac:dyDescent="0.25">
      <c r="A29" s="2">
        <v>1</v>
      </c>
      <c r="B29" s="67" t="s">
        <v>63</v>
      </c>
      <c r="C29" s="66"/>
      <c r="D29" s="23">
        <f>D21+ROUND(D24*3.2,0)+D25+D28</f>
        <v>59481</v>
      </c>
      <c r="E29" s="20"/>
      <c r="F29" s="20"/>
      <c r="G29" s="16"/>
    </row>
    <row r="30" spans="1:7" s="27" customFormat="1" x14ac:dyDescent="0.25">
      <c r="A30" s="2">
        <v>1</v>
      </c>
      <c r="B30" s="68" t="s">
        <v>56</v>
      </c>
      <c r="C30" s="66"/>
      <c r="D30" s="46">
        <f>SUM(D31:D55)</f>
        <v>73614</v>
      </c>
      <c r="E30" s="20"/>
      <c r="F30" s="20"/>
      <c r="G30" s="16"/>
    </row>
    <row r="31" spans="1:7" s="27" customFormat="1" ht="30" x14ac:dyDescent="0.25">
      <c r="A31" s="2">
        <v>1</v>
      </c>
      <c r="B31" s="32" t="s">
        <v>85</v>
      </c>
      <c r="C31" s="66"/>
      <c r="D31" s="15">
        <v>7000</v>
      </c>
      <c r="E31" s="20"/>
      <c r="F31" s="20"/>
      <c r="G31" s="16"/>
    </row>
    <row r="32" spans="1:7" s="27" customFormat="1" ht="30" x14ac:dyDescent="0.25">
      <c r="A32" s="2">
        <v>1</v>
      </c>
      <c r="B32" s="32" t="s">
        <v>86</v>
      </c>
      <c r="C32" s="66"/>
      <c r="D32" s="15">
        <v>5675</v>
      </c>
      <c r="E32" s="20"/>
      <c r="F32" s="20"/>
      <c r="G32" s="16"/>
    </row>
    <row r="33" spans="1:7" s="27" customFormat="1" x14ac:dyDescent="0.25">
      <c r="A33" s="2">
        <v>1</v>
      </c>
      <c r="B33" s="32" t="s">
        <v>14</v>
      </c>
      <c r="C33" s="66"/>
      <c r="D33" s="15">
        <v>2114</v>
      </c>
      <c r="E33" s="20"/>
      <c r="F33" s="20"/>
      <c r="G33" s="16"/>
    </row>
    <row r="34" spans="1:7" s="27" customFormat="1" x14ac:dyDescent="0.25">
      <c r="A34" s="2">
        <v>1</v>
      </c>
      <c r="B34" s="32" t="s">
        <v>35</v>
      </c>
      <c r="C34" s="66"/>
      <c r="D34" s="15">
        <v>2800</v>
      </c>
      <c r="E34" s="20"/>
      <c r="F34" s="20"/>
      <c r="G34" s="16"/>
    </row>
    <row r="35" spans="1:7" s="27" customFormat="1" x14ac:dyDescent="0.25">
      <c r="A35" s="2">
        <v>1</v>
      </c>
      <c r="B35" s="32" t="s">
        <v>16</v>
      </c>
      <c r="C35" s="66"/>
      <c r="D35" s="15">
        <v>7000</v>
      </c>
      <c r="E35" s="20"/>
      <c r="F35" s="20"/>
      <c r="G35" s="16"/>
    </row>
    <row r="36" spans="1:7" s="27" customFormat="1" ht="30" x14ac:dyDescent="0.25">
      <c r="A36" s="2">
        <v>1</v>
      </c>
      <c r="B36" s="32" t="s">
        <v>68</v>
      </c>
      <c r="C36" s="66"/>
      <c r="D36" s="15">
        <v>160</v>
      </c>
      <c r="E36" s="20"/>
      <c r="F36" s="20"/>
      <c r="G36" s="16"/>
    </row>
    <row r="37" spans="1:7" s="27" customFormat="1" x14ac:dyDescent="0.25">
      <c r="A37" s="2">
        <v>1</v>
      </c>
      <c r="B37" s="32" t="s">
        <v>102</v>
      </c>
      <c r="C37" s="66"/>
      <c r="D37" s="15">
        <v>2650</v>
      </c>
      <c r="E37" s="20"/>
      <c r="F37" s="20"/>
      <c r="G37" s="16"/>
    </row>
    <row r="38" spans="1:7" s="27" customFormat="1" ht="30" x14ac:dyDescent="0.25">
      <c r="A38" s="2">
        <v>1</v>
      </c>
      <c r="B38" s="32" t="s">
        <v>103</v>
      </c>
      <c r="C38" s="66"/>
      <c r="D38" s="15">
        <v>20</v>
      </c>
      <c r="E38" s="20"/>
      <c r="F38" s="20"/>
      <c r="G38" s="16"/>
    </row>
    <row r="39" spans="1:7" s="27" customFormat="1" x14ac:dyDescent="0.25">
      <c r="A39" s="2">
        <v>1</v>
      </c>
      <c r="B39" s="32" t="s">
        <v>101</v>
      </c>
      <c r="C39" s="66"/>
      <c r="D39" s="15">
        <v>15100</v>
      </c>
      <c r="E39" s="20"/>
      <c r="F39" s="20"/>
      <c r="G39" s="16"/>
    </row>
    <row r="40" spans="1:7" s="27" customFormat="1" x14ac:dyDescent="0.25">
      <c r="A40" s="2">
        <v>1</v>
      </c>
      <c r="B40" s="32" t="s">
        <v>69</v>
      </c>
      <c r="C40" s="66"/>
      <c r="D40" s="15">
        <v>1220</v>
      </c>
      <c r="E40" s="20"/>
      <c r="F40" s="20"/>
      <c r="G40" s="16"/>
    </row>
    <row r="41" spans="1:7" s="27" customFormat="1" x14ac:dyDescent="0.25">
      <c r="A41" s="2">
        <v>1</v>
      </c>
      <c r="B41" s="32" t="s">
        <v>32</v>
      </c>
      <c r="C41" s="66"/>
      <c r="D41" s="15">
        <v>300</v>
      </c>
      <c r="E41" s="20"/>
      <c r="F41" s="20"/>
      <c r="G41" s="16"/>
    </row>
    <row r="42" spans="1:7" s="27" customFormat="1" x14ac:dyDescent="0.25">
      <c r="A42" s="2">
        <v>1</v>
      </c>
      <c r="B42" s="32" t="s">
        <v>36</v>
      </c>
      <c r="C42" s="66"/>
      <c r="D42" s="15">
        <v>480</v>
      </c>
      <c r="E42" s="20"/>
      <c r="F42" s="20"/>
      <c r="G42" s="16"/>
    </row>
    <row r="43" spans="1:7" s="27" customFormat="1" ht="30" x14ac:dyDescent="0.25">
      <c r="A43" s="2">
        <v>1</v>
      </c>
      <c r="B43" s="32" t="s">
        <v>104</v>
      </c>
      <c r="C43" s="66"/>
      <c r="D43" s="15">
        <v>60</v>
      </c>
      <c r="E43" s="20"/>
      <c r="F43" s="20"/>
      <c r="G43" s="16"/>
    </row>
    <row r="44" spans="1:7" s="27" customFormat="1" ht="27" customHeight="1" x14ac:dyDescent="0.25">
      <c r="A44" s="2">
        <v>1</v>
      </c>
      <c r="B44" s="32" t="s">
        <v>87</v>
      </c>
      <c r="C44" s="66"/>
      <c r="D44" s="15">
        <v>2176</v>
      </c>
      <c r="E44" s="20"/>
      <c r="F44" s="20"/>
      <c r="G44" s="16"/>
    </row>
    <row r="45" spans="1:7" s="27" customFormat="1" ht="45" x14ac:dyDescent="0.25">
      <c r="A45" s="2">
        <v>1</v>
      </c>
      <c r="B45" s="32" t="s">
        <v>88</v>
      </c>
      <c r="C45" s="66"/>
      <c r="D45" s="15">
        <v>799</v>
      </c>
      <c r="E45" s="20"/>
      <c r="F45" s="20"/>
      <c r="G45" s="16"/>
    </row>
    <row r="46" spans="1:7" s="27" customFormat="1" x14ac:dyDescent="0.25">
      <c r="A46" s="2">
        <v>1</v>
      </c>
      <c r="B46" s="32" t="s">
        <v>15</v>
      </c>
      <c r="C46" s="66"/>
      <c r="D46" s="15">
        <v>6000</v>
      </c>
      <c r="E46" s="20"/>
      <c r="F46" s="20"/>
      <c r="G46" s="16"/>
    </row>
    <row r="47" spans="1:7" s="27" customFormat="1" x14ac:dyDescent="0.25">
      <c r="A47" s="2">
        <v>1</v>
      </c>
      <c r="B47" s="32" t="s">
        <v>66</v>
      </c>
      <c r="C47" s="66"/>
      <c r="D47" s="15">
        <v>13500</v>
      </c>
      <c r="E47" s="20"/>
      <c r="F47" s="20"/>
      <c r="G47" s="16"/>
    </row>
    <row r="48" spans="1:7" s="27" customFormat="1" x14ac:dyDescent="0.25">
      <c r="A48" s="2">
        <v>1</v>
      </c>
      <c r="B48" s="32" t="s">
        <v>13</v>
      </c>
      <c r="C48" s="66"/>
      <c r="D48" s="15">
        <v>310</v>
      </c>
      <c r="E48" s="20"/>
      <c r="F48" s="20"/>
      <c r="G48" s="16"/>
    </row>
    <row r="49" spans="1:7" s="27" customFormat="1" x14ac:dyDescent="0.25">
      <c r="A49" s="2">
        <v>1</v>
      </c>
      <c r="B49" s="32" t="s">
        <v>33</v>
      </c>
      <c r="C49" s="66"/>
      <c r="D49" s="15">
        <v>3000</v>
      </c>
      <c r="E49" s="20"/>
      <c r="F49" s="20"/>
      <c r="G49" s="16"/>
    </row>
    <row r="50" spans="1:7" s="27" customFormat="1" x14ac:dyDescent="0.25">
      <c r="A50" s="2">
        <v>1</v>
      </c>
      <c r="B50" s="32" t="s">
        <v>67</v>
      </c>
      <c r="C50" s="66"/>
      <c r="D50" s="15">
        <v>900</v>
      </c>
      <c r="E50" s="20"/>
      <c r="F50" s="20"/>
      <c r="G50" s="16"/>
    </row>
    <row r="51" spans="1:7" s="27" customFormat="1" x14ac:dyDescent="0.25">
      <c r="A51" s="2">
        <v>1</v>
      </c>
      <c r="B51" s="32" t="s">
        <v>83</v>
      </c>
      <c r="C51" s="66"/>
      <c r="D51" s="15">
        <v>250</v>
      </c>
      <c r="E51" s="20"/>
      <c r="F51" s="20"/>
      <c r="G51" s="16"/>
    </row>
    <row r="52" spans="1:7" s="27" customFormat="1" ht="62.25" customHeight="1" x14ac:dyDescent="0.25">
      <c r="A52" s="2">
        <v>1</v>
      </c>
      <c r="B52" s="32" t="s">
        <v>108</v>
      </c>
      <c r="C52" s="66"/>
      <c r="D52" s="15">
        <v>1000</v>
      </c>
      <c r="E52" s="20"/>
      <c r="F52" s="20"/>
      <c r="G52" s="16"/>
    </row>
    <row r="53" spans="1:7" s="27" customFormat="1" ht="60.75" customHeight="1" x14ac:dyDescent="0.25">
      <c r="A53" s="2">
        <v>1</v>
      </c>
      <c r="B53" s="32" t="s">
        <v>107</v>
      </c>
      <c r="C53" s="66"/>
      <c r="D53" s="15">
        <v>1000</v>
      </c>
      <c r="E53" s="20"/>
      <c r="F53" s="20"/>
      <c r="G53" s="16"/>
    </row>
    <row r="54" spans="1:7" s="27" customFormat="1" ht="54" customHeight="1" x14ac:dyDescent="0.25">
      <c r="A54" s="2">
        <v>1</v>
      </c>
      <c r="B54" s="32" t="s">
        <v>109</v>
      </c>
      <c r="C54" s="66"/>
      <c r="D54" s="15">
        <v>50</v>
      </c>
      <c r="E54" s="20"/>
      <c r="F54" s="20"/>
      <c r="G54" s="16"/>
    </row>
    <row r="55" spans="1:7" s="27" customFormat="1" ht="63" customHeight="1" x14ac:dyDescent="0.25">
      <c r="A55" s="2">
        <v>1</v>
      </c>
      <c r="B55" s="32" t="s">
        <v>110</v>
      </c>
      <c r="C55" s="66"/>
      <c r="D55" s="15">
        <v>50</v>
      </c>
      <c r="E55" s="20"/>
      <c r="F55" s="20"/>
      <c r="G55" s="16"/>
    </row>
    <row r="56" spans="1:7" s="27" customFormat="1" ht="47.25" x14ac:dyDescent="0.25">
      <c r="A56" s="2">
        <v>1</v>
      </c>
      <c r="B56" s="168" t="s">
        <v>118</v>
      </c>
      <c r="C56" s="66"/>
      <c r="D56" s="15"/>
      <c r="E56" s="20"/>
      <c r="F56" s="20"/>
      <c r="G56" s="16"/>
    </row>
    <row r="57" spans="1:7" s="27" customFormat="1" ht="15.75" x14ac:dyDescent="0.25">
      <c r="A57" s="2">
        <v>1</v>
      </c>
      <c r="B57" s="33" t="s">
        <v>7</v>
      </c>
      <c r="C57" s="22"/>
      <c r="D57" s="15"/>
      <c r="E57" s="20"/>
      <c r="F57" s="20"/>
      <c r="G57" s="16"/>
    </row>
    <row r="58" spans="1:7" s="27" customFormat="1" ht="15.75" x14ac:dyDescent="0.25">
      <c r="A58" s="2">
        <v>1</v>
      </c>
      <c r="B58" s="35" t="s">
        <v>58</v>
      </c>
      <c r="C58" s="22"/>
      <c r="D58" s="15"/>
      <c r="E58" s="20"/>
      <c r="F58" s="20"/>
      <c r="G58" s="16"/>
    </row>
    <row r="59" spans="1:7" s="27" customFormat="1" x14ac:dyDescent="0.25">
      <c r="A59" s="2">
        <v>1</v>
      </c>
      <c r="B59" s="63" t="s">
        <v>62</v>
      </c>
      <c r="C59" s="18">
        <v>300</v>
      </c>
      <c r="D59" s="164">
        <v>900</v>
      </c>
      <c r="E59" s="19">
        <v>18</v>
      </c>
      <c r="F59" s="20">
        <f>ROUND(G59/C59,0)</f>
        <v>54</v>
      </c>
      <c r="G59" s="16">
        <f>ROUND(D59*E59,0)</f>
        <v>16200</v>
      </c>
    </row>
    <row r="60" spans="1:7" s="27" customFormat="1" ht="15.75" x14ac:dyDescent="0.25">
      <c r="A60" s="2">
        <v>1</v>
      </c>
      <c r="B60" s="39" t="s">
        <v>9</v>
      </c>
      <c r="C60" s="22"/>
      <c r="D60" s="163">
        <f>D59</f>
        <v>900</v>
      </c>
      <c r="E60" s="37">
        <f>G60/D60</f>
        <v>18</v>
      </c>
      <c r="F60" s="42">
        <f>F59</f>
        <v>54</v>
      </c>
      <c r="G60" s="42">
        <f>G59</f>
        <v>16200</v>
      </c>
    </row>
    <row r="61" spans="1:7" s="27" customFormat="1" ht="20.25" customHeight="1" x14ac:dyDescent="0.25">
      <c r="A61" s="2">
        <v>1</v>
      </c>
      <c r="B61" s="35" t="s">
        <v>17</v>
      </c>
      <c r="C61" s="18"/>
      <c r="D61" s="15"/>
      <c r="E61" s="19"/>
      <c r="F61" s="20"/>
      <c r="G61" s="16"/>
    </row>
    <row r="62" spans="1:7" s="27" customFormat="1" ht="18.75" customHeight="1" x14ac:dyDescent="0.25">
      <c r="A62" s="2">
        <v>1</v>
      </c>
      <c r="B62" s="38" t="s">
        <v>19</v>
      </c>
      <c r="C62" s="18">
        <v>240</v>
      </c>
      <c r="D62" s="16">
        <v>570</v>
      </c>
      <c r="E62" s="19">
        <v>7</v>
      </c>
      <c r="F62" s="20">
        <f>ROUND(G62/C62,0)</f>
        <v>17</v>
      </c>
      <c r="G62" s="16">
        <f>ROUND(D62*E62,0)</f>
        <v>3990</v>
      </c>
    </row>
    <row r="63" spans="1:7" s="27" customFormat="1" ht="18.75" customHeight="1" x14ac:dyDescent="0.25">
      <c r="A63" s="2">
        <v>1</v>
      </c>
      <c r="B63" s="38" t="s">
        <v>18</v>
      </c>
      <c r="C63" s="18">
        <v>240</v>
      </c>
      <c r="D63" s="16">
        <v>420</v>
      </c>
      <c r="E63" s="19">
        <v>4</v>
      </c>
      <c r="F63" s="20">
        <f>ROUND(G63/C63,0)</f>
        <v>7</v>
      </c>
      <c r="G63" s="16">
        <f>ROUND(D63*E63,0)</f>
        <v>1680</v>
      </c>
    </row>
    <row r="64" spans="1:7" s="27" customFormat="1" ht="18.75" customHeight="1" x14ac:dyDescent="0.25">
      <c r="A64" s="2">
        <v>1</v>
      </c>
      <c r="B64" s="39" t="s">
        <v>59</v>
      </c>
      <c r="C64" s="69"/>
      <c r="D64" s="26">
        <f>SUM(D62:D63)</f>
        <v>990</v>
      </c>
      <c r="E64" s="37">
        <f>G64/D64</f>
        <v>5.7272727272727275</v>
      </c>
      <c r="F64" s="42">
        <f t="shared" ref="F64:G64" si="2">SUM(F62:F63)</f>
        <v>24</v>
      </c>
      <c r="G64" s="42">
        <f t="shared" si="2"/>
        <v>5670</v>
      </c>
    </row>
    <row r="65" spans="1:7" s="27" customFormat="1" ht="24.75" customHeight="1" x14ac:dyDescent="0.25">
      <c r="A65" s="2">
        <v>1</v>
      </c>
      <c r="B65" s="43" t="s">
        <v>51</v>
      </c>
      <c r="C65" s="44"/>
      <c r="D65" s="42">
        <f>D64+D60</f>
        <v>1890</v>
      </c>
      <c r="E65" s="165">
        <f>G65/D65</f>
        <v>11.571428571428571</v>
      </c>
      <c r="F65" s="160">
        <f>F64+F60</f>
        <v>78</v>
      </c>
      <c r="G65" s="160">
        <f>G64+G60</f>
        <v>21870</v>
      </c>
    </row>
    <row r="66" spans="1:7" s="27" customFormat="1" ht="30" customHeight="1" x14ac:dyDescent="0.25">
      <c r="A66" s="2"/>
      <c r="B66" s="45" t="s">
        <v>114</v>
      </c>
      <c r="C66" s="44"/>
      <c r="D66" s="46">
        <v>20</v>
      </c>
      <c r="E66" s="24"/>
      <c r="F66" s="26"/>
      <c r="G66" s="26"/>
    </row>
    <row r="67" spans="1:7" s="27" customFormat="1" ht="46.5" customHeight="1" x14ac:dyDescent="0.25">
      <c r="A67" s="2"/>
      <c r="B67" s="45" t="s">
        <v>115</v>
      </c>
      <c r="C67" s="44"/>
      <c r="D67" s="46">
        <v>15</v>
      </c>
      <c r="E67" s="24"/>
      <c r="F67" s="26"/>
      <c r="G67" s="26"/>
    </row>
    <row r="68" spans="1:7" s="27" customFormat="1" ht="24.75" customHeight="1" x14ac:dyDescent="0.25">
      <c r="A68" s="2"/>
      <c r="B68" s="45" t="s">
        <v>116</v>
      </c>
      <c r="C68" s="44"/>
      <c r="D68" s="46">
        <v>15</v>
      </c>
      <c r="E68" s="24"/>
      <c r="F68" s="26"/>
      <c r="G68" s="26"/>
    </row>
    <row r="69" spans="1:7" s="27" customFormat="1" ht="24.75" customHeight="1" thickBot="1" x14ac:dyDescent="0.3">
      <c r="A69" s="2"/>
      <c r="B69" s="169" t="s">
        <v>61</v>
      </c>
      <c r="C69" s="112"/>
      <c r="D69" s="159">
        <v>30</v>
      </c>
      <c r="E69" s="47"/>
      <c r="F69" s="48"/>
      <c r="G69" s="48"/>
    </row>
    <row r="70" spans="1:7" s="60" customFormat="1" ht="16.5" customHeight="1" thickBot="1" x14ac:dyDescent="0.3">
      <c r="A70" s="2">
        <v>1</v>
      </c>
      <c r="B70" s="103" t="s">
        <v>10</v>
      </c>
      <c r="C70" s="50"/>
      <c r="D70" s="51"/>
      <c r="E70" s="104"/>
      <c r="F70" s="52"/>
      <c r="G70" s="162"/>
    </row>
    <row r="71" spans="1:7" ht="16.5" customHeight="1" x14ac:dyDescent="0.25">
      <c r="A71" s="2">
        <v>1</v>
      </c>
      <c r="B71" s="61"/>
      <c r="C71" s="53"/>
      <c r="D71" s="15"/>
      <c r="E71" s="16"/>
      <c r="F71" s="16"/>
      <c r="G71" s="16"/>
    </row>
    <row r="72" spans="1:7" ht="29.25" x14ac:dyDescent="0.25">
      <c r="A72" s="2">
        <v>1</v>
      </c>
      <c r="B72" s="54" t="s">
        <v>57</v>
      </c>
      <c r="C72" s="18"/>
      <c r="D72" s="15"/>
      <c r="E72" s="16"/>
      <c r="F72" s="16"/>
      <c r="G72" s="16"/>
    </row>
    <row r="73" spans="1:7" ht="16.5" customHeight="1" x14ac:dyDescent="0.25">
      <c r="A73" s="2">
        <v>1</v>
      </c>
      <c r="B73" s="14" t="s">
        <v>4</v>
      </c>
      <c r="C73" s="18"/>
      <c r="D73" s="15"/>
      <c r="E73" s="16"/>
      <c r="F73" s="16"/>
      <c r="G73" s="16"/>
    </row>
    <row r="74" spans="1:7" ht="16.5" customHeight="1" x14ac:dyDescent="0.25">
      <c r="A74" s="2">
        <v>1</v>
      </c>
      <c r="B74" s="17" t="s">
        <v>11</v>
      </c>
      <c r="C74" s="18">
        <v>320</v>
      </c>
      <c r="D74" s="16">
        <v>1737</v>
      </c>
      <c r="E74" s="19">
        <v>7</v>
      </c>
      <c r="F74" s="20">
        <f t="shared" ref="F74:F87" si="3">ROUND(G74/C74,0)</f>
        <v>38</v>
      </c>
      <c r="G74" s="16">
        <f t="shared" ref="G74:G87" si="4">ROUND(D74*E74,0)</f>
        <v>12159</v>
      </c>
    </row>
    <row r="75" spans="1:7" ht="18" customHeight="1" x14ac:dyDescent="0.25">
      <c r="A75" s="2">
        <v>1</v>
      </c>
      <c r="B75" s="17" t="s">
        <v>38</v>
      </c>
      <c r="C75" s="18">
        <v>320</v>
      </c>
      <c r="D75" s="16">
        <v>260</v>
      </c>
      <c r="E75" s="19">
        <v>9</v>
      </c>
      <c r="F75" s="20">
        <f t="shared" si="3"/>
        <v>7</v>
      </c>
      <c r="G75" s="16">
        <f t="shared" si="4"/>
        <v>2340</v>
      </c>
    </row>
    <row r="76" spans="1:7" ht="18" customHeight="1" x14ac:dyDescent="0.25">
      <c r="A76" s="2">
        <v>1</v>
      </c>
      <c r="B76" s="17" t="s">
        <v>12</v>
      </c>
      <c r="C76" s="18">
        <v>320</v>
      </c>
      <c r="D76" s="16">
        <v>1045</v>
      </c>
      <c r="E76" s="19">
        <v>7</v>
      </c>
      <c r="F76" s="20">
        <f t="shared" si="3"/>
        <v>23</v>
      </c>
      <c r="G76" s="16">
        <f t="shared" si="4"/>
        <v>7315</v>
      </c>
    </row>
    <row r="77" spans="1:7" ht="15.75" customHeight="1" x14ac:dyDescent="0.25">
      <c r="A77" s="2">
        <v>1</v>
      </c>
      <c r="B77" s="17" t="s">
        <v>25</v>
      </c>
      <c r="C77" s="18">
        <v>320</v>
      </c>
      <c r="D77" s="16">
        <v>495</v>
      </c>
      <c r="E77" s="19">
        <v>14</v>
      </c>
      <c r="F77" s="20">
        <f t="shared" si="3"/>
        <v>22</v>
      </c>
      <c r="G77" s="16">
        <f t="shared" si="4"/>
        <v>6930</v>
      </c>
    </row>
    <row r="78" spans="1:7" ht="15.75" customHeight="1" x14ac:dyDescent="0.25">
      <c r="A78" s="2">
        <v>1</v>
      </c>
      <c r="B78" s="17" t="s">
        <v>24</v>
      </c>
      <c r="C78" s="18">
        <v>320</v>
      </c>
      <c r="D78" s="16">
        <v>250</v>
      </c>
      <c r="E78" s="19">
        <v>10</v>
      </c>
      <c r="F78" s="20">
        <f t="shared" si="3"/>
        <v>8</v>
      </c>
      <c r="G78" s="16">
        <f t="shared" si="4"/>
        <v>2500</v>
      </c>
    </row>
    <row r="79" spans="1:7" ht="18.75" customHeight="1" x14ac:dyDescent="0.25">
      <c r="A79" s="2">
        <v>1</v>
      </c>
      <c r="B79" s="17" t="s">
        <v>40</v>
      </c>
      <c r="C79" s="18">
        <v>320</v>
      </c>
      <c r="D79" s="16">
        <v>425</v>
      </c>
      <c r="E79" s="19">
        <v>13</v>
      </c>
      <c r="F79" s="20">
        <f t="shared" si="3"/>
        <v>17</v>
      </c>
      <c r="G79" s="16">
        <f t="shared" si="4"/>
        <v>5525</v>
      </c>
    </row>
    <row r="80" spans="1:7" ht="18" customHeight="1" x14ac:dyDescent="0.25">
      <c r="A80" s="2">
        <v>1</v>
      </c>
      <c r="B80" s="17" t="s">
        <v>41</v>
      </c>
      <c r="C80" s="18">
        <v>320</v>
      </c>
      <c r="D80" s="16">
        <v>115</v>
      </c>
      <c r="E80" s="19">
        <v>14.5</v>
      </c>
      <c r="F80" s="20">
        <f t="shared" si="3"/>
        <v>5</v>
      </c>
      <c r="G80" s="16">
        <f t="shared" si="4"/>
        <v>1668</v>
      </c>
    </row>
    <row r="81" spans="1:8" ht="15.75" customHeight="1" x14ac:dyDescent="0.25">
      <c r="A81" s="2">
        <v>1</v>
      </c>
      <c r="B81" s="17" t="s">
        <v>42</v>
      </c>
      <c r="C81" s="18">
        <v>320</v>
      </c>
      <c r="D81" s="16">
        <v>96</v>
      </c>
      <c r="E81" s="19">
        <v>9</v>
      </c>
      <c r="F81" s="20">
        <f t="shared" si="3"/>
        <v>3</v>
      </c>
      <c r="G81" s="16">
        <f t="shared" si="4"/>
        <v>864</v>
      </c>
    </row>
    <row r="82" spans="1:8" ht="18" customHeight="1" x14ac:dyDescent="0.25">
      <c r="A82" s="2">
        <v>1</v>
      </c>
      <c r="B82" s="17" t="s">
        <v>27</v>
      </c>
      <c r="C82" s="18">
        <v>320</v>
      </c>
      <c r="D82" s="16">
        <v>235</v>
      </c>
      <c r="E82" s="19">
        <v>15.5</v>
      </c>
      <c r="F82" s="20">
        <f t="shared" si="3"/>
        <v>11</v>
      </c>
      <c r="G82" s="16">
        <f t="shared" si="4"/>
        <v>3643</v>
      </c>
    </row>
    <row r="83" spans="1:8" ht="15.75" customHeight="1" x14ac:dyDescent="0.25">
      <c r="A83" s="2">
        <v>1</v>
      </c>
      <c r="B83" s="17" t="s">
        <v>39</v>
      </c>
      <c r="C83" s="18">
        <v>320</v>
      </c>
      <c r="D83" s="16">
        <v>500</v>
      </c>
      <c r="E83" s="19">
        <v>13</v>
      </c>
      <c r="F83" s="20">
        <f t="shared" si="3"/>
        <v>20</v>
      </c>
      <c r="G83" s="16">
        <f t="shared" si="4"/>
        <v>6500</v>
      </c>
    </row>
    <row r="84" spans="1:8" ht="15.75" customHeight="1" x14ac:dyDescent="0.25">
      <c r="A84" s="2">
        <v>1</v>
      </c>
      <c r="B84" s="17" t="s">
        <v>37</v>
      </c>
      <c r="C84" s="18">
        <v>320</v>
      </c>
      <c r="D84" s="16">
        <v>770</v>
      </c>
      <c r="E84" s="19">
        <v>11</v>
      </c>
      <c r="F84" s="20">
        <f t="shared" si="3"/>
        <v>26</v>
      </c>
      <c r="G84" s="16">
        <f t="shared" si="4"/>
        <v>8470</v>
      </c>
    </row>
    <row r="85" spans="1:8" ht="18" customHeight="1" x14ac:dyDescent="0.25">
      <c r="A85" s="2">
        <v>1</v>
      </c>
      <c r="B85" s="17" t="s">
        <v>43</v>
      </c>
      <c r="C85" s="18">
        <v>320</v>
      </c>
      <c r="D85" s="16">
        <v>295</v>
      </c>
      <c r="E85" s="19">
        <v>23.5</v>
      </c>
      <c r="F85" s="20">
        <f t="shared" si="3"/>
        <v>22</v>
      </c>
      <c r="G85" s="16">
        <f t="shared" si="4"/>
        <v>6933</v>
      </c>
    </row>
    <row r="86" spans="1:8" ht="18" customHeight="1" x14ac:dyDescent="0.25">
      <c r="A86" s="2">
        <v>1</v>
      </c>
      <c r="B86" s="17" t="s">
        <v>76</v>
      </c>
      <c r="C86" s="18">
        <v>320</v>
      </c>
      <c r="D86" s="16">
        <v>997</v>
      </c>
      <c r="E86" s="55">
        <v>13.5</v>
      </c>
      <c r="F86" s="20">
        <f t="shared" si="3"/>
        <v>42</v>
      </c>
      <c r="G86" s="16">
        <f t="shared" si="4"/>
        <v>13460</v>
      </c>
    </row>
    <row r="87" spans="1:8" ht="15.75" customHeight="1" x14ac:dyDescent="0.25">
      <c r="A87" s="2">
        <v>1</v>
      </c>
      <c r="B87" s="17" t="s">
        <v>20</v>
      </c>
      <c r="C87" s="18">
        <v>310</v>
      </c>
      <c r="D87" s="16">
        <v>3805</v>
      </c>
      <c r="E87" s="55">
        <v>6</v>
      </c>
      <c r="F87" s="20">
        <f t="shared" si="3"/>
        <v>74</v>
      </c>
      <c r="G87" s="16">
        <f t="shared" si="4"/>
        <v>22830</v>
      </c>
    </row>
    <row r="88" spans="1:8" s="27" customFormat="1" ht="18" customHeight="1" x14ac:dyDescent="0.25">
      <c r="A88" s="2">
        <v>1</v>
      </c>
      <c r="B88" s="21" t="s">
        <v>5</v>
      </c>
      <c r="C88" s="18"/>
      <c r="D88" s="26">
        <f>SUM(D74:D87)</f>
        <v>11025</v>
      </c>
      <c r="E88" s="70">
        <f>G88/D88</f>
        <v>9.1734240362811796</v>
      </c>
      <c r="F88" s="26">
        <f>SUM(F74:F87)</f>
        <v>318</v>
      </c>
      <c r="G88" s="26">
        <f>SUM(G74:G87)</f>
        <v>101137</v>
      </c>
      <c r="H88" s="56"/>
    </row>
    <row r="89" spans="1:8" s="27" customFormat="1" ht="17.25" customHeight="1" x14ac:dyDescent="0.25">
      <c r="A89" s="2">
        <v>1</v>
      </c>
      <c r="B89" s="28" t="s">
        <v>75</v>
      </c>
      <c r="C89" s="29"/>
      <c r="D89" s="15"/>
      <c r="E89" s="20"/>
      <c r="F89" s="20"/>
      <c r="G89" s="16"/>
    </row>
    <row r="90" spans="1:8" s="27" customFormat="1" ht="18.75" customHeight="1" x14ac:dyDescent="0.25">
      <c r="A90" s="2">
        <v>1</v>
      </c>
      <c r="B90" s="30" t="s">
        <v>55</v>
      </c>
      <c r="C90" s="29"/>
      <c r="D90" s="15">
        <f>SUM(D91:D93)</f>
        <v>76990</v>
      </c>
      <c r="E90" s="20"/>
      <c r="F90" s="20"/>
      <c r="G90" s="16"/>
    </row>
    <row r="91" spans="1:8" s="27" customFormat="1" x14ac:dyDescent="0.25">
      <c r="A91" s="2">
        <v>1</v>
      </c>
      <c r="B91" s="71" t="s">
        <v>79</v>
      </c>
      <c r="C91" s="29"/>
      <c r="D91" s="15">
        <v>4240</v>
      </c>
      <c r="E91" s="20"/>
      <c r="F91" s="20"/>
      <c r="G91" s="16"/>
    </row>
    <row r="92" spans="1:8" s="27" customFormat="1" ht="45" x14ac:dyDescent="0.25">
      <c r="A92" s="2">
        <v>1</v>
      </c>
      <c r="B92" s="31" t="s">
        <v>80</v>
      </c>
      <c r="C92" s="29"/>
      <c r="D92" s="15">
        <v>10000</v>
      </c>
      <c r="E92" s="20"/>
      <c r="F92" s="20"/>
      <c r="G92" s="16"/>
    </row>
    <row r="93" spans="1:8" s="27" customFormat="1" x14ac:dyDescent="0.25">
      <c r="A93" s="2">
        <v>1</v>
      </c>
      <c r="B93" s="31" t="s">
        <v>81</v>
      </c>
      <c r="C93" s="29"/>
      <c r="D93" s="15">
        <v>62750</v>
      </c>
      <c r="E93" s="20"/>
      <c r="F93" s="20"/>
      <c r="G93" s="16"/>
    </row>
    <row r="94" spans="1:8" s="27" customFormat="1" x14ac:dyDescent="0.25">
      <c r="A94" s="2">
        <v>1</v>
      </c>
      <c r="B94" s="32" t="s">
        <v>53</v>
      </c>
      <c r="C94" s="29"/>
      <c r="D94" s="15">
        <v>4450</v>
      </c>
      <c r="E94" s="20"/>
      <c r="F94" s="20"/>
      <c r="G94" s="16"/>
    </row>
    <row r="95" spans="1:8" s="27" customFormat="1" ht="30" x14ac:dyDescent="0.25">
      <c r="A95" s="2">
        <v>1</v>
      </c>
      <c r="B95" s="32" t="s">
        <v>54</v>
      </c>
      <c r="C95" s="29"/>
      <c r="D95" s="15">
        <f>D96</f>
        <v>24000</v>
      </c>
      <c r="E95" s="20"/>
      <c r="F95" s="20"/>
      <c r="G95" s="16"/>
    </row>
    <row r="96" spans="1:8" s="27" customFormat="1" ht="17.25" customHeight="1" x14ac:dyDescent="0.25">
      <c r="A96" s="2">
        <v>1</v>
      </c>
      <c r="B96" s="31" t="s">
        <v>82</v>
      </c>
      <c r="C96" s="29"/>
      <c r="D96" s="15">
        <v>24000</v>
      </c>
      <c r="E96" s="20"/>
      <c r="F96" s="20"/>
      <c r="G96" s="16"/>
    </row>
    <row r="97" spans="1:7" s="27" customFormat="1" ht="45" x14ac:dyDescent="0.25">
      <c r="A97" s="2">
        <v>1</v>
      </c>
      <c r="B97" s="32" t="s">
        <v>112</v>
      </c>
      <c r="C97" s="29"/>
      <c r="D97" s="15">
        <v>12445</v>
      </c>
      <c r="E97" s="20"/>
      <c r="F97" s="20"/>
      <c r="G97" s="16"/>
    </row>
    <row r="98" spans="1:7" s="27" customFormat="1" ht="17.25" customHeight="1" x14ac:dyDescent="0.25">
      <c r="A98" s="2">
        <v>1</v>
      </c>
      <c r="B98" s="67" t="s">
        <v>63</v>
      </c>
      <c r="C98" s="29"/>
      <c r="D98" s="23">
        <f>D90+D94*3.2+D95+D97</f>
        <v>127675</v>
      </c>
      <c r="E98" s="20"/>
      <c r="F98" s="20"/>
      <c r="G98" s="16"/>
    </row>
    <row r="99" spans="1:7" s="27" customFormat="1" x14ac:dyDescent="0.25">
      <c r="A99" s="2">
        <v>1</v>
      </c>
      <c r="B99" s="68" t="s">
        <v>56</v>
      </c>
      <c r="C99" s="29"/>
      <c r="D99" s="46">
        <f>SUM(D100:D115)</f>
        <v>21790</v>
      </c>
      <c r="E99" s="20"/>
      <c r="F99" s="20"/>
      <c r="G99" s="16"/>
    </row>
    <row r="100" spans="1:7" s="27" customFormat="1" ht="47.25" x14ac:dyDescent="0.25">
      <c r="A100" s="2">
        <v>1</v>
      </c>
      <c r="B100" s="168" t="s">
        <v>117</v>
      </c>
      <c r="C100" s="29"/>
      <c r="D100" s="15">
        <v>3000</v>
      </c>
      <c r="E100" s="20"/>
      <c r="F100" s="20"/>
      <c r="G100" s="16"/>
    </row>
    <row r="101" spans="1:7" s="27" customFormat="1" x14ac:dyDescent="0.25">
      <c r="A101" s="2">
        <v>1</v>
      </c>
      <c r="B101" s="73" t="s">
        <v>16</v>
      </c>
      <c r="C101" s="29"/>
      <c r="D101" s="15">
        <v>1000</v>
      </c>
      <c r="E101" s="20"/>
      <c r="F101" s="20"/>
      <c r="G101" s="16"/>
    </row>
    <row r="102" spans="1:7" s="27" customFormat="1" ht="30" x14ac:dyDescent="0.25">
      <c r="A102" s="2">
        <v>1</v>
      </c>
      <c r="B102" s="74" t="s">
        <v>68</v>
      </c>
      <c r="C102" s="29"/>
      <c r="D102" s="15">
        <v>100</v>
      </c>
      <c r="E102" s="20"/>
      <c r="F102" s="20"/>
      <c r="G102" s="16"/>
    </row>
    <row r="103" spans="1:7" s="27" customFormat="1" x14ac:dyDescent="0.25">
      <c r="A103" s="2">
        <v>1</v>
      </c>
      <c r="B103" s="72" t="s">
        <v>101</v>
      </c>
      <c r="C103" s="29"/>
      <c r="D103" s="15">
        <v>4000</v>
      </c>
      <c r="E103" s="20"/>
      <c r="F103" s="20"/>
      <c r="G103" s="16"/>
    </row>
    <row r="104" spans="1:7" s="27" customFormat="1" ht="30" x14ac:dyDescent="0.25">
      <c r="A104" s="2">
        <v>1</v>
      </c>
      <c r="B104" s="72" t="s">
        <v>89</v>
      </c>
      <c r="C104" s="29"/>
      <c r="D104" s="15">
        <v>250</v>
      </c>
      <c r="E104" s="20"/>
      <c r="F104" s="20"/>
      <c r="G104" s="16"/>
    </row>
    <row r="105" spans="1:7" s="27" customFormat="1" x14ac:dyDescent="0.25">
      <c r="A105" s="2">
        <v>1</v>
      </c>
      <c r="B105" s="74" t="s">
        <v>32</v>
      </c>
      <c r="C105" s="29"/>
      <c r="D105" s="15">
        <v>2100</v>
      </c>
      <c r="E105" s="20"/>
      <c r="F105" s="20"/>
      <c r="G105" s="16"/>
    </row>
    <row r="106" spans="1:7" s="27" customFormat="1" x14ac:dyDescent="0.25">
      <c r="A106" s="2">
        <v>1</v>
      </c>
      <c r="B106" s="74" t="s">
        <v>34</v>
      </c>
      <c r="C106" s="29"/>
      <c r="D106" s="15">
        <v>500</v>
      </c>
      <c r="E106" s="20"/>
      <c r="F106" s="20"/>
      <c r="G106" s="16"/>
    </row>
    <row r="107" spans="1:7" s="27" customFormat="1" ht="30" x14ac:dyDescent="0.25">
      <c r="A107" s="2">
        <v>1</v>
      </c>
      <c r="B107" s="72" t="s">
        <v>104</v>
      </c>
      <c r="C107" s="29"/>
      <c r="D107" s="15">
        <v>40</v>
      </c>
      <c r="E107" s="20"/>
      <c r="F107" s="20"/>
      <c r="G107" s="16"/>
    </row>
    <row r="108" spans="1:7" s="27" customFormat="1" x14ac:dyDescent="0.25">
      <c r="A108" s="2">
        <v>1</v>
      </c>
      <c r="B108" s="72" t="s">
        <v>15</v>
      </c>
      <c r="C108" s="29"/>
      <c r="D108" s="15">
        <v>2000</v>
      </c>
      <c r="E108" s="20"/>
      <c r="F108" s="20"/>
      <c r="G108" s="16"/>
    </row>
    <row r="109" spans="1:7" s="27" customFormat="1" x14ac:dyDescent="0.25">
      <c r="A109" s="2">
        <v>1</v>
      </c>
      <c r="B109" s="72" t="s">
        <v>66</v>
      </c>
      <c r="C109" s="29"/>
      <c r="D109" s="15">
        <v>5000</v>
      </c>
      <c r="E109" s="20"/>
      <c r="F109" s="20"/>
      <c r="G109" s="16"/>
    </row>
    <row r="110" spans="1:7" s="27" customFormat="1" x14ac:dyDescent="0.25">
      <c r="A110" s="2">
        <v>1</v>
      </c>
      <c r="B110" s="72" t="s">
        <v>13</v>
      </c>
      <c r="C110" s="29"/>
      <c r="D110" s="15">
        <v>50</v>
      </c>
      <c r="E110" s="20"/>
      <c r="F110" s="20"/>
      <c r="G110" s="16"/>
    </row>
    <row r="111" spans="1:7" s="27" customFormat="1" x14ac:dyDescent="0.25">
      <c r="A111" s="2">
        <v>1</v>
      </c>
      <c r="B111" s="72" t="s">
        <v>22</v>
      </c>
      <c r="C111" s="29"/>
      <c r="D111" s="15">
        <v>400</v>
      </c>
      <c r="E111" s="20"/>
      <c r="F111" s="20"/>
      <c r="G111" s="16"/>
    </row>
    <row r="112" spans="1:7" s="27" customFormat="1" x14ac:dyDescent="0.25">
      <c r="A112" s="2">
        <v>1</v>
      </c>
      <c r="B112" s="72" t="s">
        <v>33</v>
      </c>
      <c r="C112" s="29"/>
      <c r="D112" s="15">
        <v>1000</v>
      </c>
      <c r="E112" s="20"/>
      <c r="F112" s="20"/>
      <c r="G112" s="16"/>
    </row>
    <row r="113" spans="1:8" s="27" customFormat="1" x14ac:dyDescent="0.25">
      <c r="A113" s="2">
        <v>1</v>
      </c>
      <c r="B113" s="72" t="s">
        <v>84</v>
      </c>
      <c r="C113" s="29"/>
      <c r="D113" s="15">
        <v>100</v>
      </c>
      <c r="E113" s="20"/>
      <c r="F113" s="20"/>
      <c r="G113" s="16"/>
    </row>
    <row r="114" spans="1:8" s="27" customFormat="1" x14ac:dyDescent="0.25">
      <c r="A114" s="2">
        <v>1</v>
      </c>
      <c r="B114" s="72" t="s">
        <v>67</v>
      </c>
      <c r="C114" s="29"/>
      <c r="D114" s="15">
        <v>1750</v>
      </c>
      <c r="E114" s="20"/>
      <c r="F114" s="20"/>
      <c r="G114" s="16"/>
    </row>
    <row r="115" spans="1:8" s="27" customFormat="1" x14ac:dyDescent="0.25">
      <c r="A115" s="2">
        <v>1</v>
      </c>
      <c r="B115" s="72" t="s">
        <v>83</v>
      </c>
      <c r="C115" s="29"/>
      <c r="D115" s="15">
        <v>500</v>
      </c>
      <c r="E115" s="20"/>
      <c r="F115" s="20"/>
      <c r="G115" s="16"/>
    </row>
    <row r="116" spans="1:8" s="27" customFormat="1" ht="14.25" customHeight="1" x14ac:dyDescent="0.25">
      <c r="A116" s="2">
        <v>1</v>
      </c>
      <c r="B116" s="58" t="s">
        <v>7</v>
      </c>
      <c r="C116" s="18"/>
      <c r="D116" s="15"/>
      <c r="E116" s="20"/>
      <c r="F116" s="20"/>
      <c r="G116" s="16"/>
    </row>
    <row r="117" spans="1:8" s="27" customFormat="1" ht="18.75" customHeight="1" x14ac:dyDescent="0.25">
      <c r="A117" s="2">
        <v>1</v>
      </c>
      <c r="B117" s="35" t="s">
        <v>58</v>
      </c>
      <c r="C117" s="18"/>
      <c r="D117" s="15"/>
      <c r="E117" s="20"/>
      <c r="F117" s="20"/>
      <c r="G117" s="16"/>
    </row>
    <row r="118" spans="1:8" s="27" customFormat="1" ht="16.5" customHeight="1" x14ac:dyDescent="0.25">
      <c r="A118" s="2">
        <v>1</v>
      </c>
      <c r="B118" s="36" t="s">
        <v>37</v>
      </c>
      <c r="C118" s="18">
        <v>300</v>
      </c>
      <c r="D118" s="16">
        <v>245</v>
      </c>
      <c r="E118" s="19">
        <v>10</v>
      </c>
      <c r="F118" s="20">
        <f>ROUND(G118/C118,0)</f>
        <v>8</v>
      </c>
      <c r="G118" s="16">
        <f>ROUND(D118*E118,0)</f>
        <v>2450</v>
      </c>
    </row>
    <row r="119" spans="1:8" s="27" customFormat="1" ht="15.75" customHeight="1" x14ac:dyDescent="0.25">
      <c r="A119" s="2">
        <v>1</v>
      </c>
      <c r="B119" s="36" t="s">
        <v>48</v>
      </c>
      <c r="C119" s="18">
        <v>300</v>
      </c>
      <c r="D119" s="16">
        <v>275</v>
      </c>
      <c r="E119" s="19">
        <v>14</v>
      </c>
      <c r="F119" s="20">
        <f>ROUND(G119/C119,0)</f>
        <v>13</v>
      </c>
      <c r="G119" s="16">
        <f>ROUND(D119*E119,0)</f>
        <v>3850</v>
      </c>
    </row>
    <row r="120" spans="1:8" s="27" customFormat="1" ht="17.25" customHeight="1" x14ac:dyDescent="0.25">
      <c r="A120" s="2">
        <v>1</v>
      </c>
      <c r="B120" s="36" t="s">
        <v>76</v>
      </c>
      <c r="C120" s="18">
        <v>300</v>
      </c>
      <c r="D120" s="16">
        <v>780</v>
      </c>
      <c r="E120" s="55">
        <v>5.8</v>
      </c>
      <c r="F120" s="20">
        <f>ROUND(G120/C120,0)</f>
        <v>15</v>
      </c>
      <c r="G120" s="16">
        <f>ROUND(D120*E120,0)</f>
        <v>4524</v>
      </c>
    </row>
    <row r="121" spans="1:8" s="27" customFormat="1" ht="18.75" customHeight="1" x14ac:dyDescent="0.25">
      <c r="A121" s="2">
        <v>1</v>
      </c>
      <c r="B121" s="39" t="s">
        <v>9</v>
      </c>
      <c r="C121" s="18"/>
      <c r="D121" s="41">
        <f>D118+D119+D120</f>
        <v>1300</v>
      </c>
      <c r="E121" s="37">
        <f>G121/D121</f>
        <v>8.3261538461538454</v>
      </c>
      <c r="F121" s="42">
        <f>F118+F119+F120</f>
        <v>36</v>
      </c>
      <c r="G121" s="42">
        <f>G118+G119+G120</f>
        <v>10824</v>
      </c>
      <c r="H121" s="56"/>
    </row>
    <row r="122" spans="1:8" s="27" customFormat="1" ht="18.75" customHeight="1" x14ac:dyDescent="0.25">
      <c r="A122" s="2">
        <v>1</v>
      </c>
      <c r="B122" s="35" t="s">
        <v>44</v>
      </c>
      <c r="C122" s="34"/>
      <c r="D122" s="41"/>
      <c r="E122" s="75"/>
      <c r="F122" s="42"/>
      <c r="G122" s="42"/>
    </row>
    <row r="123" spans="1:8" s="27" customFormat="1" ht="16.5" customHeight="1" x14ac:dyDescent="0.25">
      <c r="A123" s="2">
        <v>1</v>
      </c>
      <c r="B123" s="38" t="s">
        <v>28</v>
      </c>
      <c r="C123" s="34">
        <v>240</v>
      </c>
      <c r="D123" s="16">
        <v>400</v>
      </c>
      <c r="E123" s="76">
        <v>8</v>
      </c>
      <c r="F123" s="20">
        <f>ROUND(G123/C123,0)</f>
        <v>13</v>
      </c>
      <c r="G123" s="16">
        <f>ROUND(D123*E123,0)</f>
        <v>3200</v>
      </c>
    </row>
    <row r="124" spans="1:8" s="27" customFormat="1" ht="17.25" customHeight="1" x14ac:dyDescent="0.25">
      <c r="A124" s="2">
        <v>1</v>
      </c>
      <c r="B124" s="38" t="s">
        <v>11</v>
      </c>
      <c r="C124" s="34">
        <v>240</v>
      </c>
      <c r="D124" s="16">
        <v>215</v>
      </c>
      <c r="E124" s="77">
        <v>3</v>
      </c>
      <c r="F124" s="20">
        <f>ROUND(G124/C124,0)</f>
        <v>3</v>
      </c>
      <c r="G124" s="16">
        <f>ROUND(D124*E124,0)</f>
        <v>645</v>
      </c>
    </row>
    <row r="125" spans="1:8" s="27" customFormat="1" ht="15.75" customHeight="1" x14ac:dyDescent="0.25">
      <c r="A125" s="2">
        <v>1</v>
      </c>
      <c r="B125" s="39" t="s">
        <v>59</v>
      </c>
      <c r="C125" s="40"/>
      <c r="D125" s="41">
        <f t="shared" ref="D125" si="5">D123+D124</f>
        <v>615</v>
      </c>
      <c r="E125" s="75">
        <f t="shared" ref="E125:G125" si="6">E123+E124</f>
        <v>11</v>
      </c>
      <c r="F125" s="42">
        <f t="shared" si="6"/>
        <v>16</v>
      </c>
      <c r="G125" s="42">
        <f t="shared" si="6"/>
        <v>3845</v>
      </c>
    </row>
    <row r="126" spans="1:8" s="27" customFormat="1" ht="19.5" customHeight="1" x14ac:dyDescent="0.25">
      <c r="A126" s="2">
        <v>1</v>
      </c>
      <c r="B126" s="43" t="s">
        <v>51</v>
      </c>
      <c r="C126" s="18"/>
      <c r="D126" s="23">
        <f>D121+D125</f>
        <v>1915</v>
      </c>
      <c r="E126" s="37">
        <f>G126/D126</f>
        <v>7.6600522193211491</v>
      </c>
      <c r="F126" s="26">
        <f>F121+F125</f>
        <v>52</v>
      </c>
      <c r="G126" s="26">
        <f>G121+G125</f>
        <v>14669</v>
      </c>
    </row>
    <row r="127" spans="1:8" s="27" customFormat="1" ht="18.75" customHeight="1" x14ac:dyDescent="0.25">
      <c r="A127" s="2">
        <v>1</v>
      </c>
      <c r="B127" s="78" t="s">
        <v>71</v>
      </c>
      <c r="C127" s="40"/>
      <c r="D127" s="41">
        <f>D128</f>
        <v>15</v>
      </c>
      <c r="E127" s="75"/>
      <c r="F127" s="42"/>
      <c r="G127" s="42"/>
    </row>
    <row r="128" spans="1:8" s="27" customFormat="1" ht="18.75" customHeight="1" thickBot="1" x14ac:dyDescent="0.3">
      <c r="A128" s="2">
        <v>1</v>
      </c>
      <c r="B128" s="177" t="s">
        <v>70</v>
      </c>
      <c r="C128" s="40"/>
      <c r="D128" s="159">
        <v>15</v>
      </c>
      <c r="E128" s="178"/>
      <c r="F128" s="160"/>
      <c r="G128" s="160"/>
    </row>
    <row r="129" spans="1:11" s="60" customFormat="1" ht="15.75" customHeight="1" thickBot="1" x14ac:dyDescent="0.3">
      <c r="A129" s="2">
        <v>1</v>
      </c>
      <c r="B129" s="103" t="s">
        <v>10</v>
      </c>
      <c r="C129" s="50"/>
      <c r="D129" s="161"/>
      <c r="E129" s="52"/>
      <c r="F129" s="104"/>
      <c r="G129" s="52"/>
    </row>
    <row r="130" spans="1:11" s="60" customFormat="1" ht="45.75" customHeight="1" x14ac:dyDescent="0.25">
      <c r="A130" s="2">
        <v>1</v>
      </c>
      <c r="B130" s="179" t="s">
        <v>77</v>
      </c>
      <c r="C130" s="105"/>
      <c r="D130" s="180"/>
      <c r="E130" s="105"/>
      <c r="F130" s="105"/>
      <c r="G130" s="105"/>
    </row>
    <row r="131" spans="1:11" s="60" customFormat="1" x14ac:dyDescent="0.25">
      <c r="A131" s="2">
        <v>1</v>
      </c>
      <c r="B131" s="86" t="s">
        <v>65</v>
      </c>
      <c r="C131" s="34"/>
      <c r="D131" s="85"/>
      <c r="E131" s="34"/>
      <c r="F131" s="34"/>
      <c r="G131" s="34"/>
    </row>
    <row r="132" spans="1:11" s="60" customFormat="1" x14ac:dyDescent="0.25">
      <c r="A132" s="2">
        <v>1</v>
      </c>
      <c r="B132" s="30" t="s">
        <v>55</v>
      </c>
      <c r="C132" s="34"/>
      <c r="D132" s="15">
        <f>D134+D135+D136+D133/2.7</f>
        <v>108368.48148148147</v>
      </c>
      <c r="E132" s="34"/>
      <c r="F132" s="34"/>
      <c r="G132" s="34"/>
    </row>
    <row r="133" spans="1:11" s="60" customFormat="1" x14ac:dyDescent="0.25">
      <c r="A133" s="2">
        <v>1</v>
      </c>
      <c r="B133" s="30" t="s">
        <v>106</v>
      </c>
      <c r="C133" s="34"/>
      <c r="D133" s="15">
        <v>2920</v>
      </c>
      <c r="E133" s="34"/>
      <c r="F133" s="34"/>
      <c r="G133" s="34"/>
    </row>
    <row r="134" spans="1:11" s="60" customFormat="1" x14ac:dyDescent="0.25">
      <c r="A134" s="2">
        <v>1</v>
      </c>
      <c r="B134" s="31" t="s">
        <v>79</v>
      </c>
      <c r="C134" s="34"/>
      <c r="D134" s="15">
        <v>26400</v>
      </c>
      <c r="E134" s="34"/>
      <c r="F134" s="34"/>
      <c r="G134" s="34"/>
    </row>
    <row r="135" spans="1:11" s="60" customFormat="1" ht="45" x14ac:dyDescent="0.25">
      <c r="A135" s="2">
        <v>1</v>
      </c>
      <c r="B135" s="31" t="s">
        <v>80</v>
      </c>
      <c r="C135" s="34"/>
      <c r="D135" s="15">
        <v>2000</v>
      </c>
      <c r="E135" s="34"/>
      <c r="F135" s="34"/>
      <c r="G135" s="34"/>
    </row>
    <row r="136" spans="1:11" s="60" customFormat="1" x14ac:dyDescent="0.25">
      <c r="A136" s="2">
        <v>1</v>
      </c>
      <c r="B136" s="31" t="s">
        <v>81</v>
      </c>
      <c r="C136" s="34"/>
      <c r="D136" s="15">
        <v>78887</v>
      </c>
      <c r="E136" s="34"/>
      <c r="F136" s="34"/>
      <c r="G136" s="34"/>
    </row>
    <row r="137" spans="1:11" s="60" customFormat="1" x14ac:dyDescent="0.25">
      <c r="A137" s="2">
        <v>1</v>
      </c>
      <c r="B137" s="32" t="s">
        <v>53</v>
      </c>
      <c r="C137" s="34"/>
      <c r="D137" s="15">
        <f>D138+D139</f>
        <v>49918.294117647056</v>
      </c>
      <c r="E137" s="34"/>
      <c r="F137" s="34"/>
      <c r="G137" s="34"/>
    </row>
    <row r="138" spans="1:11" s="60" customFormat="1" x14ac:dyDescent="0.25">
      <c r="A138" s="2">
        <v>1</v>
      </c>
      <c r="B138" s="32" t="s">
        <v>98</v>
      </c>
      <c r="C138" s="34"/>
      <c r="D138" s="15">
        <v>44403</v>
      </c>
      <c r="E138" s="34"/>
      <c r="F138" s="34"/>
      <c r="G138" s="34"/>
    </row>
    <row r="139" spans="1:11" s="60" customFormat="1" x14ac:dyDescent="0.25">
      <c r="A139" s="2">
        <v>1</v>
      </c>
      <c r="B139" s="32" t="s">
        <v>99</v>
      </c>
      <c r="C139" s="34"/>
      <c r="D139" s="15">
        <f>D140/8.5</f>
        <v>5515.2941176470586</v>
      </c>
      <c r="E139" s="34"/>
      <c r="F139" s="34"/>
      <c r="G139" s="34"/>
    </row>
    <row r="140" spans="1:11" s="60" customFormat="1" x14ac:dyDescent="0.25">
      <c r="A140" s="2">
        <v>1</v>
      </c>
      <c r="B140" s="87" t="s">
        <v>100</v>
      </c>
      <c r="C140" s="34"/>
      <c r="D140" s="88">
        <v>46880</v>
      </c>
      <c r="E140" s="34"/>
      <c r="F140" s="34"/>
      <c r="G140" s="34"/>
    </row>
    <row r="141" spans="1:11" s="60" customFormat="1" ht="30" x14ac:dyDescent="0.25">
      <c r="A141" s="2">
        <v>1</v>
      </c>
      <c r="B141" s="32" t="s">
        <v>54</v>
      </c>
      <c r="C141" s="34"/>
      <c r="D141" s="81"/>
      <c r="E141" s="34"/>
      <c r="F141" s="34"/>
      <c r="G141" s="34"/>
    </row>
    <row r="142" spans="1:11" s="60" customFormat="1" ht="29.25" x14ac:dyDescent="0.25">
      <c r="A142" s="2">
        <v>1</v>
      </c>
      <c r="B142" s="89" t="s">
        <v>64</v>
      </c>
      <c r="C142" s="34"/>
      <c r="D142" s="23">
        <f>D132+ROUND(D138*3.2,0)+D141+D140/3.9</f>
        <v>262478.99430199427</v>
      </c>
      <c r="E142" s="34"/>
      <c r="F142" s="34"/>
      <c r="G142" s="34"/>
      <c r="I142" s="90"/>
      <c r="J142" s="90"/>
    </row>
    <row r="143" spans="1:11" s="60" customFormat="1" x14ac:dyDescent="0.25">
      <c r="A143" s="2">
        <v>1</v>
      </c>
      <c r="B143" s="91" t="s">
        <v>56</v>
      </c>
      <c r="C143" s="34"/>
      <c r="D143" s="46">
        <f>SUM(D144:D172)</f>
        <v>527131</v>
      </c>
      <c r="E143" s="34"/>
      <c r="F143" s="34"/>
      <c r="G143" s="34"/>
    </row>
    <row r="144" spans="1:11" s="60" customFormat="1" ht="30" x14ac:dyDescent="0.25">
      <c r="A144" s="2">
        <v>1</v>
      </c>
      <c r="B144" s="63" t="s">
        <v>85</v>
      </c>
      <c r="C144" s="34"/>
      <c r="D144" s="92">
        <v>134993</v>
      </c>
      <c r="E144" s="34"/>
      <c r="F144" s="34"/>
      <c r="G144" s="34"/>
      <c r="I144" s="93"/>
      <c r="J144" s="94"/>
      <c r="K144" s="94"/>
    </row>
    <row r="145" spans="1:7" s="60" customFormat="1" ht="30" x14ac:dyDescent="0.25">
      <c r="A145" s="2">
        <v>1</v>
      </c>
      <c r="B145" s="95" t="s">
        <v>86</v>
      </c>
      <c r="C145" s="34"/>
      <c r="D145" s="92">
        <v>7254</v>
      </c>
      <c r="E145" s="34"/>
      <c r="F145" s="34"/>
      <c r="G145" s="34"/>
    </row>
    <row r="146" spans="1:7" s="60" customFormat="1" x14ac:dyDescent="0.25">
      <c r="A146" s="2">
        <v>1</v>
      </c>
      <c r="B146" s="95" t="s">
        <v>90</v>
      </c>
      <c r="C146" s="34"/>
      <c r="D146" s="92">
        <v>250</v>
      </c>
      <c r="E146" s="34"/>
      <c r="F146" s="34"/>
      <c r="G146" s="34"/>
    </row>
    <row r="147" spans="1:7" s="60" customFormat="1" x14ac:dyDescent="0.25">
      <c r="A147" s="2">
        <v>1</v>
      </c>
      <c r="B147" s="95" t="s">
        <v>113</v>
      </c>
      <c r="C147" s="34"/>
      <c r="D147" s="92">
        <v>1779</v>
      </c>
      <c r="E147" s="34"/>
      <c r="F147" s="34"/>
      <c r="G147" s="34"/>
    </row>
    <row r="148" spans="1:7" s="60" customFormat="1" ht="47.25" x14ac:dyDescent="0.25">
      <c r="A148" s="2">
        <v>1</v>
      </c>
      <c r="B148" s="168" t="s">
        <v>117</v>
      </c>
      <c r="C148" s="34"/>
      <c r="D148" s="92">
        <v>10515</v>
      </c>
      <c r="E148" s="34"/>
      <c r="F148" s="34"/>
      <c r="G148" s="34"/>
    </row>
    <row r="149" spans="1:7" s="60" customFormat="1" ht="45" x14ac:dyDescent="0.25">
      <c r="A149" s="2">
        <v>1</v>
      </c>
      <c r="B149" s="95" t="s">
        <v>91</v>
      </c>
      <c r="C149" s="34"/>
      <c r="D149" s="92">
        <v>26723</v>
      </c>
      <c r="E149" s="34"/>
      <c r="F149" s="34"/>
      <c r="G149" s="34"/>
    </row>
    <row r="150" spans="1:7" s="60" customFormat="1" x14ac:dyDescent="0.25">
      <c r="A150" s="2">
        <v>1</v>
      </c>
      <c r="B150" s="95" t="s">
        <v>35</v>
      </c>
      <c r="C150" s="34"/>
      <c r="D150" s="92">
        <v>15800</v>
      </c>
      <c r="E150" s="34"/>
      <c r="F150" s="34"/>
      <c r="G150" s="34"/>
    </row>
    <row r="151" spans="1:7" s="60" customFormat="1" x14ac:dyDescent="0.25">
      <c r="A151" s="2">
        <v>1</v>
      </c>
      <c r="B151" s="95" t="s">
        <v>16</v>
      </c>
      <c r="C151" s="34"/>
      <c r="D151" s="92">
        <v>9024</v>
      </c>
      <c r="E151" s="34"/>
      <c r="F151" s="34"/>
      <c r="G151" s="34"/>
    </row>
    <row r="152" spans="1:7" s="60" customFormat="1" ht="30" x14ac:dyDescent="0.25">
      <c r="A152" s="2">
        <v>1</v>
      </c>
      <c r="B152" s="95" t="s">
        <v>68</v>
      </c>
      <c r="C152" s="34"/>
      <c r="D152" s="92">
        <v>2054</v>
      </c>
      <c r="E152" s="34"/>
      <c r="F152" s="34"/>
      <c r="G152" s="34"/>
    </row>
    <row r="153" spans="1:7" s="60" customFormat="1" x14ac:dyDescent="0.25">
      <c r="A153" s="2">
        <v>1</v>
      </c>
      <c r="B153" s="31" t="s">
        <v>101</v>
      </c>
      <c r="C153" s="34"/>
      <c r="D153" s="92">
        <v>176508</v>
      </c>
      <c r="E153" s="34"/>
      <c r="F153" s="34"/>
      <c r="G153" s="34"/>
    </row>
    <row r="154" spans="1:7" s="60" customFormat="1" ht="30" x14ac:dyDescent="0.25">
      <c r="A154" s="2">
        <v>1</v>
      </c>
      <c r="B154" s="95" t="s">
        <v>89</v>
      </c>
      <c r="C154" s="34"/>
      <c r="D154" s="92">
        <v>455</v>
      </c>
      <c r="E154" s="34"/>
      <c r="F154" s="34"/>
      <c r="G154" s="34"/>
    </row>
    <row r="155" spans="1:7" s="60" customFormat="1" ht="30.75" customHeight="1" x14ac:dyDescent="0.25">
      <c r="A155" s="2">
        <v>1</v>
      </c>
      <c r="B155" s="95" t="s">
        <v>92</v>
      </c>
      <c r="C155" s="34"/>
      <c r="D155" s="92">
        <v>9250</v>
      </c>
      <c r="E155" s="34"/>
      <c r="F155" s="34"/>
      <c r="G155" s="34"/>
    </row>
    <row r="156" spans="1:7" s="60" customFormat="1" ht="30" x14ac:dyDescent="0.25">
      <c r="A156" s="2">
        <v>1</v>
      </c>
      <c r="B156" s="95" t="s">
        <v>60</v>
      </c>
      <c r="C156" s="34"/>
      <c r="D156" s="92">
        <v>629</v>
      </c>
      <c r="E156" s="34"/>
      <c r="F156" s="34"/>
      <c r="G156" s="34"/>
    </row>
    <row r="157" spans="1:7" s="60" customFormat="1" x14ac:dyDescent="0.25">
      <c r="A157" s="2">
        <v>1</v>
      </c>
      <c r="B157" s="95" t="s">
        <v>69</v>
      </c>
      <c r="C157" s="34"/>
      <c r="D157" s="92">
        <v>5790</v>
      </c>
      <c r="E157" s="34"/>
      <c r="F157" s="34"/>
      <c r="G157" s="34"/>
    </row>
    <row r="158" spans="1:7" s="60" customFormat="1" x14ac:dyDescent="0.25">
      <c r="A158" s="2">
        <v>1</v>
      </c>
      <c r="B158" s="95" t="s">
        <v>32</v>
      </c>
      <c r="C158" s="34"/>
      <c r="D158" s="92">
        <v>20450</v>
      </c>
      <c r="E158" s="34"/>
      <c r="F158" s="34"/>
      <c r="G158" s="34"/>
    </row>
    <row r="159" spans="1:7" s="60" customFormat="1" x14ac:dyDescent="0.25">
      <c r="A159" s="2">
        <v>1</v>
      </c>
      <c r="B159" s="95" t="s">
        <v>93</v>
      </c>
      <c r="C159" s="34"/>
      <c r="D159" s="92">
        <v>8880</v>
      </c>
      <c r="E159" s="34"/>
      <c r="F159" s="34"/>
      <c r="G159" s="34"/>
    </row>
    <row r="160" spans="1:7" s="60" customFormat="1" x14ac:dyDescent="0.25">
      <c r="A160" s="2">
        <v>1</v>
      </c>
      <c r="B160" s="95" t="s">
        <v>36</v>
      </c>
      <c r="C160" s="34"/>
      <c r="D160" s="92">
        <v>1950</v>
      </c>
      <c r="E160" s="34"/>
      <c r="F160" s="34"/>
      <c r="G160" s="34"/>
    </row>
    <row r="161" spans="1:7" s="60" customFormat="1" x14ac:dyDescent="0.25">
      <c r="A161" s="2">
        <v>1</v>
      </c>
      <c r="B161" s="95" t="s">
        <v>34</v>
      </c>
      <c r="C161" s="34"/>
      <c r="D161" s="92">
        <v>977</v>
      </c>
      <c r="E161" s="34"/>
      <c r="F161" s="34"/>
      <c r="G161" s="34"/>
    </row>
    <row r="162" spans="1:7" s="60" customFormat="1" x14ac:dyDescent="0.25">
      <c r="A162" s="2">
        <v>1</v>
      </c>
      <c r="B162" s="95" t="s">
        <v>15</v>
      </c>
      <c r="C162" s="34"/>
      <c r="D162" s="92">
        <v>5200</v>
      </c>
      <c r="E162" s="34"/>
      <c r="F162" s="34"/>
      <c r="G162" s="34"/>
    </row>
    <row r="163" spans="1:7" s="60" customFormat="1" x14ac:dyDescent="0.25">
      <c r="A163" s="2">
        <v>1</v>
      </c>
      <c r="B163" s="95" t="s">
        <v>66</v>
      </c>
      <c r="C163" s="34"/>
      <c r="D163" s="92">
        <v>36807</v>
      </c>
      <c r="E163" s="34"/>
      <c r="F163" s="34"/>
      <c r="G163" s="34"/>
    </row>
    <row r="164" spans="1:7" s="60" customFormat="1" x14ac:dyDescent="0.25">
      <c r="A164" s="2">
        <v>1</v>
      </c>
      <c r="B164" s="95" t="s">
        <v>94</v>
      </c>
      <c r="C164" s="34"/>
      <c r="D164" s="92">
        <v>204</v>
      </c>
      <c r="E164" s="34"/>
      <c r="F164" s="34"/>
      <c r="G164" s="34"/>
    </row>
    <row r="165" spans="1:7" s="60" customFormat="1" x14ac:dyDescent="0.25">
      <c r="A165" s="2">
        <v>1</v>
      </c>
      <c r="B165" s="95" t="s">
        <v>23</v>
      </c>
      <c r="C165" s="34"/>
      <c r="D165" s="92">
        <v>15794</v>
      </c>
      <c r="E165" s="34"/>
      <c r="F165" s="34"/>
      <c r="G165" s="34"/>
    </row>
    <row r="166" spans="1:7" s="60" customFormat="1" x14ac:dyDescent="0.25">
      <c r="A166" s="2">
        <v>1</v>
      </c>
      <c r="B166" s="95" t="s">
        <v>13</v>
      </c>
      <c r="C166" s="34"/>
      <c r="D166" s="92">
        <v>1140</v>
      </c>
      <c r="E166" s="34"/>
      <c r="F166" s="34"/>
      <c r="G166" s="34"/>
    </row>
    <row r="167" spans="1:7" s="60" customFormat="1" x14ac:dyDescent="0.25">
      <c r="A167" s="2">
        <v>1</v>
      </c>
      <c r="B167" s="95" t="s">
        <v>22</v>
      </c>
      <c r="C167" s="34"/>
      <c r="D167" s="92">
        <v>10400</v>
      </c>
      <c r="E167" s="34"/>
      <c r="F167" s="34"/>
      <c r="G167" s="34"/>
    </row>
    <row r="168" spans="1:7" s="60" customFormat="1" x14ac:dyDescent="0.25">
      <c r="A168" s="2">
        <v>1</v>
      </c>
      <c r="B168" s="95" t="s">
        <v>33</v>
      </c>
      <c r="C168" s="34"/>
      <c r="D168" s="92">
        <v>11040</v>
      </c>
      <c r="E168" s="34"/>
      <c r="F168" s="34"/>
      <c r="G168" s="34"/>
    </row>
    <row r="169" spans="1:7" s="60" customFormat="1" x14ac:dyDescent="0.25">
      <c r="A169" s="2">
        <v>1</v>
      </c>
      <c r="B169" s="95" t="s">
        <v>95</v>
      </c>
      <c r="C169" s="34"/>
      <c r="D169" s="92">
        <v>1400</v>
      </c>
      <c r="E169" s="34"/>
      <c r="F169" s="34"/>
      <c r="G169" s="34"/>
    </row>
    <row r="170" spans="1:7" s="60" customFormat="1" x14ac:dyDescent="0.25">
      <c r="A170" s="2">
        <v>1</v>
      </c>
      <c r="B170" s="95" t="s">
        <v>84</v>
      </c>
      <c r="C170" s="34"/>
      <c r="D170" s="92">
        <v>790</v>
      </c>
      <c r="E170" s="34"/>
      <c r="F170" s="34"/>
      <c r="G170" s="34"/>
    </row>
    <row r="171" spans="1:7" s="60" customFormat="1" x14ac:dyDescent="0.25">
      <c r="A171" s="2">
        <v>1</v>
      </c>
      <c r="B171" s="95" t="s">
        <v>67</v>
      </c>
      <c r="C171" s="34"/>
      <c r="D171" s="92">
        <v>975</v>
      </c>
      <c r="E171" s="34"/>
      <c r="F171" s="34"/>
      <c r="G171" s="34"/>
    </row>
    <row r="172" spans="1:7" s="60" customFormat="1" x14ac:dyDescent="0.25">
      <c r="A172" s="2">
        <v>1</v>
      </c>
      <c r="B172" s="95" t="s">
        <v>83</v>
      </c>
      <c r="C172" s="34"/>
      <c r="D172" s="92">
        <v>10100</v>
      </c>
      <c r="E172" s="34"/>
      <c r="F172" s="34"/>
      <c r="G172" s="34"/>
    </row>
    <row r="173" spans="1:7" s="60" customFormat="1" x14ac:dyDescent="0.25">
      <c r="A173" s="2">
        <v>1</v>
      </c>
      <c r="B173" s="58" t="s">
        <v>7</v>
      </c>
      <c r="C173" s="34"/>
      <c r="D173" s="96"/>
      <c r="E173" s="34"/>
      <c r="F173" s="34"/>
      <c r="G173" s="34"/>
    </row>
    <row r="174" spans="1:7" s="60" customFormat="1" x14ac:dyDescent="0.25">
      <c r="A174" s="2">
        <v>1</v>
      </c>
      <c r="B174" s="82" t="s">
        <v>17</v>
      </c>
      <c r="C174" s="34"/>
      <c r="D174" s="96"/>
      <c r="E174" s="34"/>
      <c r="F174" s="34"/>
      <c r="G174" s="34"/>
    </row>
    <row r="175" spans="1:7" s="60" customFormat="1" x14ac:dyDescent="0.25">
      <c r="A175" s="2">
        <v>1</v>
      </c>
      <c r="B175" s="38" t="s">
        <v>26</v>
      </c>
      <c r="C175" s="34">
        <v>240</v>
      </c>
      <c r="D175" s="166">
        <v>950</v>
      </c>
      <c r="E175" s="83">
        <v>10</v>
      </c>
      <c r="F175" s="20">
        <f>ROUND(G175/C175,0)</f>
        <v>40</v>
      </c>
      <c r="G175" s="16">
        <f>ROUND(D175*E175,0)</f>
        <v>9500</v>
      </c>
    </row>
    <row r="176" spans="1:7" s="60" customFormat="1" x14ac:dyDescent="0.25">
      <c r="A176" s="2">
        <v>1</v>
      </c>
      <c r="B176" s="38" t="s">
        <v>11</v>
      </c>
      <c r="C176" s="34">
        <v>240</v>
      </c>
      <c r="D176" s="166">
        <v>1450</v>
      </c>
      <c r="E176" s="97">
        <v>8.5</v>
      </c>
      <c r="F176" s="20">
        <f>ROUND(G176/C176,0)</f>
        <v>51</v>
      </c>
      <c r="G176" s="16">
        <f>ROUND(D176*E176,0)</f>
        <v>12325</v>
      </c>
    </row>
    <row r="177" spans="1:7" s="60" customFormat="1" ht="15.75" x14ac:dyDescent="0.25">
      <c r="A177" s="2">
        <v>1</v>
      </c>
      <c r="B177" s="39" t="s">
        <v>59</v>
      </c>
      <c r="C177" s="34"/>
      <c r="D177" s="98">
        <f>D175+D176</f>
        <v>2400</v>
      </c>
      <c r="E177" s="37">
        <f t="shared" ref="E177:E178" si="7">G177/D177</f>
        <v>9.09375</v>
      </c>
      <c r="F177" s="84">
        <f>F175+F176</f>
        <v>91</v>
      </c>
      <c r="G177" s="84">
        <f>G175+G176</f>
        <v>21825</v>
      </c>
    </row>
    <row r="178" spans="1:7" s="60" customFormat="1" ht="30" thickBot="1" x14ac:dyDescent="0.3">
      <c r="A178" s="2">
        <v>1</v>
      </c>
      <c r="B178" s="43" t="s">
        <v>51</v>
      </c>
      <c r="C178" s="40"/>
      <c r="D178" s="99">
        <f>D173+D177</f>
        <v>2400</v>
      </c>
      <c r="E178" s="37">
        <f t="shared" si="7"/>
        <v>9.09375</v>
      </c>
      <c r="F178" s="79">
        <f>F173+F177</f>
        <v>91</v>
      </c>
      <c r="G178" s="79">
        <f>G173+G177</f>
        <v>21825</v>
      </c>
    </row>
    <row r="179" spans="1:7" s="60" customFormat="1" ht="15.75" thickBot="1" x14ac:dyDescent="0.3">
      <c r="A179" s="2">
        <v>1</v>
      </c>
      <c r="B179" s="49" t="s">
        <v>10</v>
      </c>
      <c r="C179" s="100"/>
      <c r="D179" s="101"/>
      <c r="E179" s="100"/>
      <c r="F179" s="100"/>
      <c r="G179" s="100"/>
    </row>
  </sheetData>
  <sheetProtection selectLockedCells="1" selectUnlockedCells="1"/>
  <autoFilter ref="B8:N179"/>
  <mergeCells count="8">
    <mergeCell ref="F1:G1"/>
    <mergeCell ref="E2:G2"/>
    <mergeCell ref="B3:G4"/>
    <mergeCell ref="D5:D7"/>
    <mergeCell ref="F5:F7"/>
    <mergeCell ref="G5:G7"/>
    <mergeCell ref="C5:C7"/>
    <mergeCell ref="E5:E7"/>
  </mergeCells>
  <pageMargins left="0.39370078740157483" right="0" top="0.31496062992125984" bottom="0.19685039370078741" header="0.11811023622047245" footer="0.11811023622047245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90" zoomScaleNormal="90" zoomScaleSheetLayoutView="70" workbookViewId="0">
      <pane xSplit="2" ySplit="7" topLeftCell="C8" activePane="bottomRight" state="frozen"/>
      <selection activeCell="B42" sqref="B42"/>
      <selection pane="topRight" activeCell="B42" sqref="B42"/>
      <selection pane="bottomLeft" activeCell="B42" sqref="B42"/>
      <selection pane="bottomRight" activeCell="E17" sqref="E17"/>
    </sheetView>
  </sheetViews>
  <sheetFormatPr defaultColWidth="9.140625" defaultRowHeight="15" x14ac:dyDescent="0.25"/>
  <cols>
    <col min="1" max="1" width="3" style="1" hidden="1" customWidth="1"/>
    <col min="2" max="2" width="47.85546875" style="142" customWidth="1"/>
    <col min="3" max="3" width="11.140625" style="142" customWidth="1"/>
    <col min="4" max="4" width="13.85546875" style="142" customWidth="1"/>
    <col min="5" max="5" width="13.5703125" style="1" customWidth="1"/>
    <col min="6" max="6" width="13" style="1" bestFit="1" customWidth="1"/>
    <col min="7" max="7" width="12.140625" style="1" customWidth="1"/>
    <col min="8" max="8" width="13" style="118" customWidth="1"/>
    <col min="9" max="16384" width="9.140625" style="1"/>
  </cols>
  <sheetData>
    <row r="1" spans="1:9" s="113" customFormat="1" ht="126" hidden="1" x14ac:dyDescent="0.25">
      <c r="B1" s="114"/>
      <c r="C1" s="115"/>
      <c r="D1" s="115"/>
      <c r="F1" s="116" t="s">
        <v>105</v>
      </c>
      <c r="H1" s="117"/>
    </row>
    <row r="2" spans="1:9" s="113" customFormat="1" ht="14.25" customHeight="1" x14ac:dyDescent="0.25">
      <c r="B2" s="197" t="s">
        <v>111</v>
      </c>
      <c r="C2" s="198"/>
      <c r="D2" s="198"/>
      <c r="E2" s="198"/>
      <c r="F2" s="198"/>
      <c r="G2" s="198"/>
      <c r="H2" s="117"/>
    </row>
    <row r="3" spans="1:9" ht="27" customHeight="1" thickBot="1" x14ac:dyDescent="0.3">
      <c r="B3" s="199"/>
      <c r="C3" s="199"/>
      <c r="D3" s="199"/>
      <c r="E3" s="199"/>
      <c r="F3" s="199"/>
      <c r="G3" s="199"/>
    </row>
    <row r="4" spans="1:9" ht="34.5" customHeight="1" x14ac:dyDescent="0.3">
      <c r="B4" s="6" t="s">
        <v>72</v>
      </c>
      <c r="C4" s="188" t="s">
        <v>1</v>
      </c>
      <c r="D4" s="200" t="s">
        <v>96</v>
      </c>
      <c r="E4" s="194" t="s">
        <v>0</v>
      </c>
      <c r="F4" s="188" t="s">
        <v>2</v>
      </c>
      <c r="G4" s="191" t="s">
        <v>78</v>
      </c>
    </row>
    <row r="5" spans="1:9" ht="15.75" customHeight="1" x14ac:dyDescent="0.3">
      <c r="B5" s="7"/>
      <c r="C5" s="189"/>
      <c r="D5" s="201"/>
      <c r="E5" s="195"/>
      <c r="F5" s="189"/>
      <c r="G5" s="192"/>
    </row>
    <row r="6" spans="1:9" ht="24" customHeight="1" thickBot="1" x14ac:dyDescent="0.3">
      <c r="B6" s="8" t="s">
        <v>3</v>
      </c>
      <c r="C6" s="190"/>
      <c r="D6" s="202"/>
      <c r="E6" s="196"/>
      <c r="F6" s="190"/>
      <c r="G6" s="193"/>
      <c r="H6" s="119"/>
      <c r="I6" s="3"/>
    </row>
    <row r="7" spans="1:9" s="2" customFormat="1" ht="15.75" thickBot="1" x14ac:dyDescent="0.3">
      <c r="B7" s="10">
        <v>1</v>
      </c>
      <c r="C7" s="11">
        <v>2</v>
      </c>
      <c r="D7" s="11">
        <v>3</v>
      </c>
      <c r="E7" s="13">
        <v>4</v>
      </c>
      <c r="F7" s="13">
        <v>5</v>
      </c>
      <c r="G7" s="13">
        <v>6</v>
      </c>
      <c r="H7" s="120"/>
    </row>
    <row r="8" spans="1:9" s="121" customFormat="1" x14ac:dyDescent="0.25">
      <c r="A8" s="121">
        <v>1</v>
      </c>
      <c r="B8" s="122"/>
      <c r="C8" s="123"/>
      <c r="D8" s="123"/>
      <c r="E8" s="124"/>
      <c r="F8" s="124"/>
      <c r="G8" s="124"/>
      <c r="H8" s="125"/>
    </row>
    <row r="9" spans="1:9" s="121" customFormat="1" x14ac:dyDescent="0.25">
      <c r="A9" s="121">
        <v>1</v>
      </c>
      <c r="B9" s="126" t="s">
        <v>73</v>
      </c>
      <c r="C9" s="127"/>
      <c r="D9" s="107"/>
      <c r="E9" s="20"/>
      <c r="F9" s="20"/>
      <c r="G9" s="20"/>
      <c r="H9" s="125"/>
    </row>
    <row r="10" spans="1:9" s="121" customFormat="1" x14ac:dyDescent="0.25">
      <c r="A10" s="121">
        <v>1</v>
      </c>
      <c r="B10" s="128" t="s">
        <v>4</v>
      </c>
      <c r="C10" s="127"/>
      <c r="D10" s="107"/>
      <c r="E10" s="20"/>
      <c r="F10" s="20"/>
      <c r="G10" s="20"/>
      <c r="H10" s="125"/>
    </row>
    <row r="11" spans="1:9" s="121" customFormat="1" x14ac:dyDescent="0.25">
      <c r="A11" s="121">
        <v>1</v>
      </c>
      <c r="B11" s="108" t="s">
        <v>8</v>
      </c>
      <c r="C11" s="127">
        <v>340</v>
      </c>
      <c r="D11" s="20">
        <v>3140</v>
      </c>
      <c r="E11" s="109">
        <v>6.8</v>
      </c>
      <c r="F11" s="20">
        <f>ROUND(G11/C11,0)</f>
        <v>63</v>
      </c>
      <c r="G11" s="20">
        <f>ROUND(D11*E11,0)</f>
        <v>21352</v>
      </c>
      <c r="H11" s="125"/>
    </row>
    <row r="12" spans="1:9" s="121" customFormat="1" x14ac:dyDescent="0.25">
      <c r="A12" s="121">
        <v>1</v>
      </c>
      <c r="B12" s="129" t="s">
        <v>47</v>
      </c>
      <c r="C12" s="127">
        <v>340</v>
      </c>
      <c r="D12" s="20">
        <v>1506</v>
      </c>
      <c r="E12" s="109">
        <v>6.7</v>
      </c>
      <c r="F12" s="20">
        <f>ROUND(G12/C12,0)</f>
        <v>30</v>
      </c>
      <c r="G12" s="20">
        <f>ROUND(D12*E12,0)</f>
        <v>10090</v>
      </c>
      <c r="H12" s="125"/>
    </row>
    <row r="13" spans="1:9" x14ac:dyDescent="0.25">
      <c r="A13" s="121">
        <v>1</v>
      </c>
      <c r="B13" s="106" t="s">
        <v>5</v>
      </c>
      <c r="C13" s="29"/>
      <c r="D13" s="25">
        <f>SUM(D11:D12)</f>
        <v>4646</v>
      </c>
      <c r="E13" s="24">
        <f>G13/D13</f>
        <v>6.7675419715884635</v>
      </c>
      <c r="F13" s="25">
        <f>SUM(F11:F12)</f>
        <v>93</v>
      </c>
      <c r="G13" s="25">
        <f>SUM(G11:G12)</f>
        <v>31442</v>
      </c>
    </row>
    <row r="14" spans="1:9" x14ac:dyDescent="0.25">
      <c r="A14" s="121">
        <v>1</v>
      </c>
      <c r="B14" s="28" t="s">
        <v>6</v>
      </c>
      <c r="C14" s="130"/>
      <c r="D14" s="131"/>
      <c r="E14" s="132"/>
      <c r="F14" s="133"/>
      <c r="G14" s="131"/>
    </row>
    <row r="15" spans="1:9" x14ac:dyDescent="0.25">
      <c r="A15" s="121">
        <v>1</v>
      </c>
      <c r="B15" s="30" t="s">
        <v>55</v>
      </c>
      <c r="C15" s="130"/>
      <c r="D15" s="131"/>
      <c r="E15" s="132"/>
      <c r="F15" s="133"/>
      <c r="G15" s="131"/>
    </row>
    <row r="16" spans="1:9" x14ac:dyDescent="0.25">
      <c r="A16" s="121">
        <v>1</v>
      </c>
      <c r="B16" s="32" t="s">
        <v>53</v>
      </c>
      <c r="C16" s="130"/>
      <c r="D16" s="131"/>
      <c r="E16" s="132"/>
      <c r="F16" s="133"/>
      <c r="G16" s="131"/>
    </row>
    <row r="17" spans="1:7" ht="45" x14ac:dyDescent="0.25">
      <c r="A17" s="121">
        <v>1</v>
      </c>
      <c r="B17" s="32" t="s">
        <v>121</v>
      </c>
      <c r="C17" s="130"/>
      <c r="D17" s="170">
        <v>6000</v>
      </c>
      <c r="E17" s="132"/>
      <c r="F17" s="133"/>
      <c r="G17" s="131"/>
    </row>
    <row r="18" spans="1:7" x14ac:dyDescent="0.25">
      <c r="A18" s="121">
        <v>1</v>
      </c>
      <c r="B18" s="67" t="s">
        <v>63</v>
      </c>
      <c r="C18" s="130"/>
      <c r="D18" s="171">
        <f>D17</f>
        <v>6000</v>
      </c>
      <c r="E18" s="132"/>
      <c r="F18" s="133"/>
      <c r="G18" s="131"/>
    </row>
    <row r="19" spans="1:7" x14ac:dyDescent="0.25">
      <c r="A19" s="121">
        <v>1</v>
      </c>
      <c r="B19" s="58" t="s">
        <v>7</v>
      </c>
      <c r="C19" s="134"/>
      <c r="D19" s="135"/>
      <c r="E19" s="135"/>
      <c r="F19" s="135"/>
      <c r="G19" s="135"/>
    </row>
    <row r="20" spans="1:7" x14ac:dyDescent="0.25">
      <c r="A20" s="121">
        <v>1</v>
      </c>
      <c r="B20" s="82" t="s">
        <v>58</v>
      </c>
      <c r="C20" s="134"/>
      <c r="D20" s="135"/>
      <c r="E20" s="135"/>
      <c r="F20" s="135"/>
      <c r="G20" s="135"/>
    </row>
    <row r="21" spans="1:7" x14ac:dyDescent="0.25">
      <c r="A21" s="121">
        <v>1</v>
      </c>
      <c r="B21" s="136" t="s">
        <v>8</v>
      </c>
      <c r="C21" s="134">
        <v>300</v>
      </c>
      <c r="D21" s="135">
        <v>710</v>
      </c>
      <c r="E21" s="137">
        <v>7</v>
      </c>
      <c r="F21" s="135">
        <f>ROUND(G21/C21,0)</f>
        <v>17</v>
      </c>
      <c r="G21" s="20">
        <f>ROUND(D21*E21,0)</f>
        <v>4970</v>
      </c>
    </row>
    <row r="22" spans="1:7" x14ac:dyDescent="0.25">
      <c r="A22" s="121">
        <v>1</v>
      </c>
      <c r="B22" s="136" t="s">
        <v>47</v>
      </c>
      <c r="C22" s="134">
        <v>300</v>
      </c>
      <c r="D22" s="135">
        <v>460</v>
      </c>
      <c r="E22" s="137">
        <v>7</v>
      </c>
      <c r="F22" s="135">
        <f>ROUND(G22/C22,0)</f>
        <v>11</v>
      </c>
      <c r="G22" s="20">
        <f>ROUND(D22*E22,0)</f>
        <v>3220</v>
      </c>
    </row>
    <row r="23" spans="1:7" x14ac:dyDescent="0.25">
      <c r="A23" s="121">
        <v>1</v>
      </c>
      <c r="B23" s="138" t="s">
        <v>9</v>
      </c>
      <c r="C23" s="134"/>
      <c r="D23" s="139">
        <f>D21+D22</f>
        <v>1170</v>
      </c>
      <c r="E23" s="24">
        <f t="shared" ref="E23:E24" si="0">G23/D23</f>
        <v>7</v>
      </c>
      <c r="F23" s="139">
        <f>F21+F22</f>
        <v>28</v>
      </c>
      <c r="G23" s="139">
        <f>G21+G22</f>
        <v>8190</v>
      </c>
    </row>
    <row r="24" spans="1:7" ht="16.5" customHeight="1" thickBot="1" x14ac:dyDescent="0.3">
      <c r="A24" s="121">
        <v>1</v>
      </c>
      <c r="B24" s="140" t="s">
        <v>52</v>
      </c>
      <c r="C24" s="157"/>
      <c r="D24" s="175">
        <f>D23</f>
        <v>1170</v>
      </c>
      <c r="E24" s="47">
        <f t="shared" si="0"/>
        <v>7</v>
      </c>
      <c r="F24" s="175">
        <f t="shared" ref="F24:G24" si="1">F23</f>
        <v>28</v>
      </c>
      <c r="G24" s="175">
        <f t="shared" si="1"/>
        <v>8190</v>
      </c>
    </row>
    <row r="25" spans="1:7" ht="15.75" thickBot="1" x14ac:dyDescent="0.3">
      <c r="A25" s="121">
        <v>1</v>
      </c>
      <c r="B25" s="156" t="s">
        <v>10</v>
      </c>
      <c r="C25" s="158"/>
      <c r="D25" s="176"/>
      <c r="E25" s="176"/>
      <c r="F25" s="176"/>
      <c r="G25" s="176"/>
    </row>
    <row r="26" spans="1:7" ht="13.5" customHeight="1" x14ac:dyDescent="0.25">
      <c r="A26" s="121">
        <v>1</v>
      </c>
      <c r="B26" s="172"/>
      <c r="C26" s="173"/>
      <c r="D26" s="174"/>
      <c r="E26" s="174"/>
      <c r="F26" s="174"/>
      <c r="G26" s="174"/>
    </row>
  </sheetData>
  <autoFilter ref="A7:H26"/>
  <mergeCells count="6">
    <mergeCell ref="B2:G3"/>
    <mergeCell ref="C4:C6"/>
    <mergeCell ref="E4:E6"/>
    <mergeCell ref="F4:F6"/>
    <mergeCell ref="D4:D6"/>
    <mergeCell ref="G4:G6"/>
  </mergeCells>
  <pageMargins left="0.6692913385826772" right="0" top="0.74803149606299213" bottom="0.19685039370078741" header="0" footer="0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31"/>
  <sheetViews>
    <sheetView topLeftCell="B1" zoomScale="85" zoomScaleNormal="85" zoomScaleSheetLayoutView="100" workbookViewId="0">
      <pane ySplit="7" topLeftCell="A8" activePane="bottomLeft" state="frozen"/>
      <selection activeCell="B185" sqref="B185"/>
      <selection pane="bottomLeft" activeCell="B20" sqref="B20"/>
    </sheetView>
  </sheetViews>
  <sheetFormatPr defaultColWidth="15.7109375" defaultRowHeight="15" x14ac:dyDescent="0.25"/>
  <cols>
    <col min="1" max="1" width="3.85546875" style="2" hidden="1" customWidth="1"/>
    <col min="2" max="2" width="47.140625" style="2" customWidth="1"/>
    <col min="3" max="3" width="9.5703125" style="2" customWidth="1"/>
    <col min="4" max="4" width="12.85546875" style="2" customWidth="1"/>
    <col min="5" max="5" width="13.7109375" style="2" customWidth="1"/>
    <col min="6" max="6" width="10.140625" style="2" customWidth="1"/>
    <col min="7" max="7" width="11.5703125" style="2" customWidth="1"/>
    <col min="8" max="9" width="15.7109375" style="2"/>
    <col min="10" max="10" width="16.28515625" style="2" bestFit="1" customWidth="1"/>
    <col min="11" max="16384" width="15.7109375" style="2"/>
  </cols>
  <sheetData>
    <row r="1" spans="1:72" ht="9.75" customHeight="1" x14ac:dyDescent="0.25">
      <c r="F1" s="143"/>
    </row>
    <row r="2" spans="1:72" s="4" customFormat="1" ht="15" customHeight="1" x14ac:dyDescent="0.25">
      <c r="B2" s="197" t="s">
        <v>111</v>
      </c>
      <c r="C2" s="197"/>
      <c r="D2" s="197"/>
      <c r="E2" s="197"/>
      <c r="F2" s="197"/>
      <c r="G2" s="197"/>
    </row>
    <row r="3" spans="1:72" ht="21" customHeight="1" thickBot="1" x14ac:dyDescent="0.3">
      <c r="B3" s="206"/>
      <c r="C3" s="206"/>
      <c r="D3" s="206"/>
      <c r="E3" s="206"/>
      <c r="F3" s="206"/>
      <c r="G3" s="206"/>
    </row>
    <row r="4" spans="1:72" ht="33.75" customHeight="1" x14ac:dyDescent="0.3">
      <c r="B4" s="6" t="s">
        <v>72</v>
      </c>
      <c r="C4" s="188" t="s">
        <v>1</v>
      </c>
      <c r="D4" s="200" t="s">
        <v>96</v>
      </c>
      <c r="E4" s="194" t="s">
        <v>0</v>
      </c>
      <c r="F4" s="188" t="s">
        <v>2</v>
      </c>
      <c r="G4" s="191" t="s">
        <v>78</v>
      </c>
    </row>
    <row r="5" spans="1:72" ht="19.5" customHeight="1" x14ac:dyDescent="0.3">
      <c r="B5" s="7"/>
      <c r="C5" s="189"/>
      <c r="D5" s="201"/>
      <c r="E5" s="195"/>
      <c r="F5" s="189"/>
      <c r="G5" s="192"/>
      <c r="H5" s="167"/>
    </row>
    <row r="6" spans="1:72" ht="21" customHeight="1" thickBot="1" x14ac:dyDescent="0.3">
      <c r="B6" s="8" t="s">
        <v>3</v>
      </c>
      <c r="C6" s="190"/>
      <c r="D6" s="202"/>
      <c r="E6" s="196"/>
      <c r="F6" s="190"/>
      <c r="G6" s="205"/>
      <c r="H6" s="203"/>
      <c r="I6" s="204"/>
    </row>
    <row r="7" spans="1:72" ht="15.75" thickBot="1" x14ac:dyDescent="0.3">
      <c r="B7" s="10">
        <v>1</v>
      </c>
      <c r="C7" s="11">
        <v>2</v>
      </c>
      <c r="D7" s="11">
        <v>3</v>
      </c>
      <c r="E7" s="13">
        <v>4</v>
      </c>
      <c r="F7" s="13">
        <v>5</v>
      </c>
      <c r="G7" s="13">
        <v>6</v>
      </c>
      <c r="H7" s="167"/>
    </row>
    <row r="8" spans="1:72" x14ac:dyDescent="0.25">
      <c r="A8" s="2">
        <v>1</v>
      </c>
      <c r="B8" s="152"/>
      <c r="C8" s="146"/>
      <c r="D8" s="20"/>
      <c r="E8" s="20"/>
      <c r="F8" s="20"/>
      <c r="G8" s="20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</row>
    <row r="9" spans="1:72" ht="15.75" x14ac:dyDescent="0.25">
      <c r="A9" s="2">
        <v>1</v>
      </c>
      <c r="B9" s="151" t="s">
        <v>46</v>
      </c>
      <c r="C9" s="147"/>
      <c r="D9" s="20"/>
      <c r="E9" s="20"/>
      <c r="F9" s="20"/>
      <c r="G9" s="20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</row>
    <row r="10" spans="1:72" x14ac:dyDescent="0.25">
      <c r="A10" s="2">
        <v>1</v>
      </c>
      <c r="B10" s="14" t="s">
        <v>4</v>
      </c>
      <c r="C10" s="147"/>
      <c r="D10" s="20"/>
      <c r="E10" s="20"/>
      <c r="F10" s="20"/>
      <c r="G10" s="20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</row>
    <row r="11" spans="1:72" x14ac:dyDescent="0.25">
      <c r="A11" s="2">
        <v>1</v>
      </c>
      <c r="B11" s="17" t="s">
        <v>29</v>
      </c>
      <c r="C11" s="110">
        <v>300</v>
      </c>
      <c r="D11" s="20">
        <v>1321</v>
      </c>
      <c r="E11" s="111">
        <v>5.7</v>
      </c>
      <c r="F11" s="20">
        <f>ROUND(G11/C11,0)</f>
        <v>25</v>
      </c>
      <c r="G11" s="20">
        <f>ROUND(D11*E11,0)</f>
        <v>7530</v>
      </c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</row>
    <row r="12" spans="1:72" x14ac:dyDescent="0.25">
      <c r="A12" s="2">
        <v>1</v>
      </c>
      <c r="B12" s="17" t="s">
        <v>30</v>
      </c>
      <c r="C12" s="110">
        <v>340</v>
      </c>
      <c r="D12" s="20">
        <v>1330</v>
      </c>
      <c r="E12" s="111">
        <v>8</v>
      </c>
      <c r="F12" s="20">
        <f>ROUND(G12/C12,0)</f>
        <v>31</v>
      </c>
      <c r="G12" s="20">
        <f>ROUND(D12*E12,0)</f>
        <v>10640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</row>
    <row r="13" spans="1:72" x14ac:dyDescent="0.25">
      <c r="A13" s="2">
        <v>1</v>
      </c>
      <c r="B13" s="17" t="s">
        <v>31</v>
      </c>
      <c r="C13" s="110">
        <v>340</v>
      </c>
      <c r="D13" s="20">
        <v>5869</v>
      </c>
      <c r="E13" s="111">
        <v>6.1</v>
      </c>
      <c r="F13" s="20">
        <f>ROUND(G13/C13,0)</f>
        <v>105</v>
      </c>
      <c r="G13" s="20">
        <f>ROUND(D13*E13,0)</f>
        <v>35801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</row>
    <row r="14" spans="1:72" s="27" customFormat="1" x14ac:dyDescent="0.25">
      <c r="A14" s="2">
        <v>1</v>
      </c>
      <c r="B14" s="141" t="s">
        <v>5</v>
      </c>
      <c r="C14" s="64"/>
      <c r="D14" s="25">
        <f>D11+D12+D13</f>
        <v>8520</v>
      </c>
      <c r="E14" s="24">
        <f>G14/D14</f>
        <v>6.3346244131455398</v>
      </c>
      <c r="F14" s="25">
        <f>F11+F12+F13</f>
        <v>161</v>
      </c>
      <c r="G14" s="25">
        <f>G11+G12+G13</f>
        <v>53971</v>
      </c>
      <c r="K14" s="148"/>
    </row>
    <row r="15" spans="1:72" s="27" customFormat="1" x14ac:dyDescent="0.25">
      <c r="A15" s="2">
        <v>1</v>
      </c>
      <c r="B15" s="28" t="s">
        <v>75</v>
      </c>
      <c r="C15" s="102"/>
      <c r="D15" s="25"/>
      <c r="E15" s="20"/>
      <c r="F15" s="20"/>
      <c r="G15" s="20"/>
    </row>
    <row r="16" spans="1:72" s="27" customFormat="1" x14ac:dyDescent="0.25">
      <c r="A16" s="2">
        <v>1</v>
      </c>
      <c r="B16" s="30" t="s">
        <v>55</v>
      </c>
      <c r="C16" s="102"/>
      <c r="D16" s="20">
        <f>D17</f>
        <v>61356</v>
      </c>
      <c r="E16" s="20"/>
      <c r="F16" s="20"/>
      <c r="G16" s="20"/>
    </row>
    <row r="17" spans="1:72" s="27" customFormat="1" x14ac:dyDescent="0.25">
      <c r="A17" s="2">
        <v>1</v>
      </c>
      <c r="B17" s="30" t="s">
        <v>81</v>
      </c>
      <c r="C17" s="102"/>
      <c r="D17" s="20">
        <v>61356</v>
      </c>
      <c r="E17" s="20"/>
      <c r="F17" s="20"/>
      <c r="G17" s="20"/>
    </row>
    <row r="18" spans="1:72" s="27" customFormat="1" x14ac:dyDescent="0.25">
      <c r="A18" s="2">
        <v>1</v>
      </c>
      <c r="B18" s="32" t="s">
        <v>53</v>
      </c>
      <c r="C18" s="102"/>
      <c r="D18" s="20">
        <v>23000</v>
      </c>
      <c r="E18" s="20"/>
      <c r="F18" s="20"/>
      <c r="G18" s="20"/>
    </row>
    <row r="19" spans="1:72" s="27" customFormat="1" ht="45" x14ac:dyDescent="0.25">
      <c r="A19" s="2">
        <v>1</v>
      </c>
      <c r="B19" s="32" t="s">
        <v>121</v>
      </c>
      <c r="C19" s="29"/>
      <c r="D19" s="20">
        <v>500</v>
      </c>
      <c r="E19" s="20"/>
      <c r="F19" s="20"/>
      <c r="G19" s="20"/>
    </row>
    <row r="20" spans="1:72" s="27" customFormat="1" x14ac:dyDescent="0.25">
      <c r="A20" s="2">
        <v>1</v>
      </c>
      <c r="B20" s="67" t="s">
        <v>63</v>
      </c>
      <c r="C20" s="29"/>
      <c r="D20" s="25">
        <f>D16+ROUND(D18*3.2,0)+D19</f>
        <v>135456</v>
      </c>
      <c r="E20" s="20"/>
      <c r="F20" s="20"/>
      <c r="G20" s="20"/>
      <c r="I20" s="148"/>
    </row>
    <row r="21" spans="1:72" s="27" customFormat="1" x14ac:dyDescent="0.25">
      <c r="A21" s="2">
        <v>1</v>
      </c>
      <c r="B21" s="91" t="s">
        <v>56</v>
      </c>
      <c r="C21" s="29"/>
      <c r="D21" s="133">
        <f>SUM(D22:D24)</f>
        <v>980</v>
      </c>
      <c r="E21" s="20"/>
      <c r="F21" s="20"/>
      <c r="G21" s="20"/>
      <c r="H21" s="80"/>
      <c r="J21" s="153"/>
      <c r="K21" s="153"/>
    </row>
    <row r="22" spans="1:72" s="27" customFormat="1" x14ac:dyDescent="0.25">
      <c r="A22" s="2">
        <v>1</v>
      </c>
      <c r="B22" s="154" t="s">
        <v>87</v>
      </c>
      <c r="C22" s="29"/>
      <c r="D22" s="20">
        <v>450</v>
      </c>
      <c r="E22" s="20"/>
      <c r="F22" s="20"/>
      <c r="G22" s="20"/>
      <c r="K22" s="80"/>
    </row>
    <row r="23" spans="1:72" s="27" customFormat="1" ht="60" x14ac:dyDescent="0.25">
      <c r="A23" s="2">
        <v>1</v>
      </c>
      <c r="B23" s="154" t="s">
        <v>107</v>
      </c>
      <c r="C23" s="29"/>
      <c r="D23" s="20">
        <v>500</v>
      </c>
      <c r="E23" s="20"/>
      <c r="F23" s="20"/>
      <c r="G23" s="20"/>
    </row>
    <row r="24" spans="1:72" s="27" customFormat="1" ht="60" x14ac:dyDescent="0.25">
      <c r="A24" s="2">
        <v>1</v>
      </c>
      <c r="B24" s="154" t="s">
        <v>110</v>
      </c>
      <c r="C24" s="29"/>
      <c r="D24" s="20">
        <v>30</v>
      </c>
      <c r="E24" s="20"/>
      <c r="F24" s="20"/>
      <c r="G24" s="20"/>
    </row>
    <row r="25" spans="1:72" s="27" customFormat="1" ht="15.75" customHeight="1" x14ac:dyDescent="0.25">
      <c r="A25" s="2">
        <v>1</v>
      </c>
      <c r="B25" s="58" t="s">
        <v>7</v>
      </c>
      <c r="C25" s="22"/>
      <c r="D25" s="16"/>
      <c r="E25" s="20"/>
      <c r="F25" s="20"/>
      <c r="G25" s="20"/>
    </row>
    <row r="26" spans="1:72" s="27" customFormat="1" x14ac:dyDescent="0.25">
      <c r="A26" s="2">
        <v>1</v>
      </c>
      <c r="B26" s="82" t="s">
        <v>44</v>
      </c>
      <c r="C26" s="64"/>
      <c r="D26" s="20"/>
      <c r="E26" s="20"/>
      <c r="F26" s="20"/>
      <c r="G26" s="20"/>
    </row>
    <row r="27" spans="1:72" s="27" customFormat="1" x14ac:dyDescent="0.25">
      <c r="A27" s="2">
        <v>1</v>
      </c>
      <c r="B27" s="17" t="s">
        <v>30</v>
      </c>
      <c r="C27" s="110">
        <v>240</v>
      </c>
      <c r="D27" s="20">
        <v>320</v>
      </c>
      <c r="E27" s="111">
        <v>9.5</v>
      </c>
      <c r="F27" s="20">
        <f>ROUND(G27/C27,0)</f>
        <v>13</v>
      </c>
      <c r="G27" s="20">
        <f>ROUND(D27*E27,0)</f>
        <v>3040</v>
      </c>
    </row>
    <row r="28" spans="1:72" s="27" customFormat="1" x14ac:dyDescent="0.25">
      <c r="A28" s="2">
        <v>1</v>
      </c>
      <c r="B28" s="17" t="s">
        <v>31</v>
      </c>
      <c r="C28" s="110">
        <v>240</v>
      </c>
      <c r="D28" s="20">
        <v>170</v>
      </c>
      <c r="E28" s="111">
        <v>4</v>
      </c>
      <c r="F28" s="20">
        <f>ROUND(G28/C28,0)</f>
        <v>3</v>
      </c>
      <c r="G28" s="20">
        <f>ROUND(D28*E28,0)</f>
        <v>680</v>
      </c>
    </row>
    <row r="29" spans="1:72" s="27" customFormat="1" x14ac:dyDescent="0.25">
      <c r="A29" s="2">
        <v>1</v>
      </c>
      <c r="B29" s="39" t="s">
        <v>59</v>
      </c>
      <c r="C29" s="110"/>
      <c r="D29" s="59">
        <f>D27+D28</f>
        <v>490</v>
      </c>
      <c r="E29" s="144">
        <f>E27</f>
        <v>9.5</v>
      </c>
      <c r="F29" s="59">
        <f t="shared" ref="F29:G29" si="0">F27+F28</f>
        <v>16</v>
      </c>
      <c r="G29" s="59">
        <f t="shared" si="0"/>
        <v>3720</v>
      </c>
    </row>
    <row r="30" spans="1:72" ht="19.5" customHeight="1" x14ac:dyDescent="0.25">
      <c r="A30" s="2">
        <v>1</v>
      </c>
      <c r="B30" s="43" t="s">
        <v>51</v>
      </c>
      <c r="C30" s="64"/>
      <c r="D30" s="25">
        <f t="shared" ref="D30" si="1">D29</f>
        <v>490</v>
      </c>
      <c r="E30" s="149">
        <f t="shared" ref="E30:G30" si="2">E29</f>
        <v>9.5</v>
      </c>
      <c r="F30" s="25">
        <f t="shared" si="2"/>
        <v>16</v>
      </c>
      <c r="G30" s="25">
        <f t="shared" si="2"/>
        <v>3720</v>
      </c>
    </row>
    <row r="31" spans="1:72" s="145" customFormat="1" ht="17.25" customHeight="1" x14ac:dyDescent="0.25">
      <c r="A31" s="2">
        <v>1</v>
      </c>
      <c r="B31" s="150" t="s">
        <v>10</v>
      </c>
      <c r="C31" s="155"/>
      <c r="D31" s="155"/>
      <c r="E31" s="155"/>
      <c r="F31" s="155"/>
      <c r="G31" s="155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</row>
  </sheetData>
  <autoFilter ref="A7:BT31"/>
  <mergeCells count="7">
    <mergeCell ref="H6:I6"/>
    <mergeCell ref="G4:G6"/>
    <mergeCell ref="B2:G3"/>
    <mergeCell ref="C4:C6"/>
    <mergeCell ref="E4:E6"/>
    <mergeCell ref="F4:F6"/>
    <mergeCell ref="D4:D6"/>
  </mergeCells>
  <pageMargins left="0.39370078740157483" right="0" top="0.31496062992125984" bottom="0.19685039370078741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Хабаровск-1</vt:lpstr>
      <vt:lpstr>Хабаровск-2</vt:lpstr>
      <vt:lpstr>Комсомольск</vt:lpstr>
      <vt:lpstr>Комсомольск!Заголовки_для_печати</vt:lpstr>
      <vt:lpstr>'Хабаровск-1'!Заголовки_для_печати</vt:lpstr>
      <vt:lpstr>'Хабаровск-2'!Заголовки_для_печати</vt:lpstr>
      <vt:lpstr>Комсомольск!Область_печати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2019-03-04T02:50:23Z</cp:lastPrinted>
  <dcterms:created xsi:type="dcterms:W3CDTF">2011-12-09T04:00:35Z</dcterms:created>
  <dcterms:modified xsi:type="dcterms:W3CDTF">2019-03-05T06:25:59Z</dcterms:modified>
</cp:coreProperties>
</file>