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616" windowHeight="10476"/>
  </bookViews>
  <sheets>
    <sheet name=" квартал" sheetId="2" r:id="rId1"/>
    <sheet name="2019" sheetId="1" r:id="rId2"/>
  </sheets>
  <externalReferences>
    <externalReference r:id="rId3"/>
    <externalReference r:id="rId4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 localSheetId="1">#REF!</definedName>
    <definedName name="Excel_BuiltIn__FilterDatabase_97">#REF!</definedName>
    <definedName name="Excel_BuiltIn__FilterDatabase_98" localSheetId="0">#REF!</definedName>
    <definedName name="Excel_BuiltIn__FilterDatabase_98" localSheetId="1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0">' квартал'!$B:$E,' квартал'!$4:$7</definedName>
    <definedName name="_xlnm.Print_Titles" localSheetId="1">'2019'!$B:$E,'2019'!$4:$7</definedName>
    <definedName name="_xlnm.Print_Area" localSheetId="0">' квартал'!$B$1:$AS$233</definedName>
    <definedName name="_xlnm.Print_Area" localSheetId="1">'2019'!$B$2:$AV$233</definedName>
    <definedName name="ч" localSheetId="0">'[2]1D_Gorin'!#REF!</definedName>
    <definedName name="ч" localSheetId="1">'[2]1D_Gorin'!#REF!</definedName>
    <definedName name="ч">'[2]1D_Gorin'!#REF!</definedName>
    <definedName name="ы" localSheetId="0">'[2]1D_Gorin'!#REF!</definedName>
    <definedName name="ы" localSheetId="1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X240" i="1" l="1"/>
  <c r="M232" i="1" l="1"/>
  <c r="AB227" i="1"/>
  <c r="AB226" i="1"/>
  <c r="Q227" i="1"/>
  <c r="Q226" i="1"/>
  <c r="F226" i="1"/>
  <c r="F227" i="1"/>
  <c r="M232" i="2" l="1"/>
  <c r="L233" i="1"/>
  <c r="P233" i="1" l="1"/>
  <c r="AA233" i="1"/>
  <c r="AL233" i="1"/>
  <c r="AW233" i="1"/>
  <c r="AV147" i="1" l="1"/>
  <c r="AU147" i="1"/>
  <c r="AT147" i="1"/>
  <c r="AR147" i="1"/>
  <c r="AQ147" i="1"/>
  <c r="AP147" i="1"/>
  <c r="AO147" i="1"/>
  <c r="AM147" i="1"/>
  <c r="AV146" i="1"/>
  <c r="AU146" i="1"/>
  <c r="AT146" i="1"/>
  <c r="AS146" i="1"/>
  <c r="AR146" i="1"/>
  <c r="AQ146" i="1"/>
  <c r="AP146" i="1"/>
  <c r="AO146" i="1"/>
  <c r="AN146" i="1"/>
  <c r="AM146" i="1"/>
  <c r="AJ147" i="1"/>
  <c r="AI147" i="1"/>
  <c r="AH147" i="1"/>
  <c r="AG147" i="1"/>
  <c r="AF147" i="1"/>
  <c r="AD147" i="1"/>
  <c r="AB147" i="1"/>
  <c r="AK146" i="1"/>
  <c r="AJ146" i="1"/>
  <c r="AI146" i="1"/>
  <c r="AH146" i="1"/>
  <c r="AG146" i="1"/>
  <c r="AF146" i="1"/>
  <c r="AE146" i="1"/>
  <c r="AD146" i="1"/>
  <c r="AC146" i="1"/>
  <c r="AB146" i="1"/>
  <c r="Z147" i="1"/>
  <c r="Y147" i="1"/>
  <c r="X147" i="1"/>
  <c r="W147" i="1"/>
  <c r="V147" i="1"/>
  <c r="U147" i="1"/>
  <c r="T147" i="1"/>
  <c r="S147" i="1"/>
  <c r="Q147" i="1"/>
  <c r="Z146" i="1"/>
  <c r="Y146" i="1"/>
  <c r="X146" i="1"/>
  <c r="W146" i="1"/>
  <c r="V146" i="1"/>
  <c r="U146" i="1"/>
  <c r="T146" i="1"/>
  <c r="S146" i="1"/>
  <c r="R146" i="1"/>
  <c r="Q146" i="1"/>
  <c r="N147" i="1"/>
  <c r="M147" i="1"/>
  <c r="K147" i="1"/>
  <c r="J147" i="1"/>
  <c r="I147" i="1"/>
  <c r="H147" i="1"/>
  <c r="F147" i="1"/>
  <c r="F232" i="1" s="1"/>
  <c r="O146" i="1"/>
  <c r="N146" i="1"/>
  <c r="M146" i="1"/>
  <c r="L146" i="1"/>
  <c r="K146" i="1"/>
  <c r="J146" i="1"/>
  <c r="I146" i="1"/>
  <c r="H146" i="1"/>
  <c r="G146" i="1"/>
  <c r="F146" i="1"/>
  <c r="F233" i="1" s="1"/>
  <c r="AW141" i="1"/>
  <c r="AL141" i="1"/>
  <c r="AA141" i="1"/>
  <c r="P141" i="1"/>
  <c r="AX231" i="1"/>
  <c r="BD226" i="2" l="1"/>
  <c r="BH226" i="1"/>
  <c r="H226" i="1"/>
  <c r="J226" i="1"/>
  <c r="K226" i="1"/>
  <c r="L226" i="1"/>
  <c r="M226" i="1"/>
  <c r="N226" i="1"/>
  <c r="O226" i="1"/>
  <c r="R226" i="1"/>
  <c r="S226" i="1"/>
  <c r="U226" i="1"/>
  <c r="V226" i="1"/>
  <c r="W226" i="1"/>
  <c r="X226" i="1"/>
  <c r="Y226" i="1"/>
  <c r="Z226" i="1"/>
  <c r="AC226" i="1"/>
  <c r="AD226" i="1"/>
  <c r="AF226" i="1"/>
  <c r="AG226" i="1"/>
  <c r="AH226" i="1"/>
  <c r="AI226" i="1"/>
  <c r="AJ226" i="1"/>
  <c r="AK226" i="1"/>
  <c r="AM226" i="1"/>
  <c r="AN226" i="1"/>
  <c r="AO226" i="1"/>
  <c r="AQ226" i="1"/>
  <c r="AR226" i="1"/>
  <c r="AS226" i="1"/>
  <c r="AT226" i="1"/>
  <c r="AU226" i="1"/>
  <c r="AV226" i="1"/>
  <c r="H227" i="1"/>
  <c r="J227" i="1"/>
  <c r="K227" i="1"/>
  <c r="L227" i="1"/>
  <c r="M227" i="1"/>
  <c r="N227" i="1"/>
  <c r="O227" i="1"/>
  <c r="S227" i="1"/>
  <c r="U227" i="1"/>
  <c r="V227" i="1"/>
  <c r="W227" i="1"/>
  <c r="X227" i="1"/>
  <c r="Y227" i="1"/>
  <c r="Z227" i="1"/>
  <c r="AD227" i="1"/>
  <c r="AF227" i="1"/>
  <c r="AG227" i="1"/>
  <c r="AH227" i="1"/>
  <c r="AI227" i="1"/>
  <c r="AJ227" i="1"/>
  <c r="AK227" i="1"/>
  <c r="AM227" i="1"/>
  <c r="AO227" i="1"/>
  <c r="AQ227" i="1"/>
  <c r="AR227" i="1"/>
  <c r="AS227" i="1"/>
  <c r="AT227" i="1"/>
  <c r="AU227" i="1"/>
  <c r="AV227" i="1"/>
  <c r="G226" i="1"/>
  <c r="AS231" i="2" l="1"/>
  <c r="AR231" i="2"/>
  <c r="AQ231" i="2"/>
  <c r="AP231" i="2"/>
  <c r="AO231" i="2"/>
  <c r="AN231" i="2"/>
  <c r="AM231" i="2"/>
  <c r="AL231" i="2"/>
  <c r="AJ231" i="2"/>
  <c r="AI231" i="2"/>
  <c r="AH231" i="2"/>
  <c r="AG231" i="2"/>
  <c r="AF231" i="2"/>
  <c r="AE231" i="2"/>
  <c r="AD231" i="2"/>
  <c r="AC231" i="2"/>
  <c r="AB231" i="2"/>
  <c r="Z231" i="2"/>
  <c r="Y231" i="2"/>
  <c r="X231" i="2"/>
  <c r="W231" i="2"/>
  <c r="V231" i="2"/>
  <c r="U231" i="2"/>
  <c r="T231" i="2"/>
  <c r="S231" i="2"/>
  <c r="R231" i="2"/>
  <c r="P231" i="2"/>
  <c r="O231" i="2"/>
  <c r="N231" i="2"/>
  <c r="M231" i="2"/>
  <c r="BA231" i="2" s="1"/>
  <c r="L231" i="2"/>
  <c r="K231" i="2"/>
  <c r="J231" i="2"/>
  <c r="I231" i="2"/>
  <c r="H231" i="2"/>
  <c r="AS230" i="2"/>
  <c r="AR230" i="2"/>
  <c r="AQ230" i="2"/>
  <c r="AP230" i="2"/>
  <c r="AO230" i="2"/>
  <c r="AN230" i="2"/>
  <c r="AM230" i="2"/>
  <c r="AL230" i="2"/>
  <c r="AK230" i="2"/>
  <c r="AJ230" i="2"/>
  <c r="AI230" i="2"/>
  <c r="AH230" i="2"/>
  <c r="AG230" i="2"/>
  <c r="AF230" i="2"/>
  <c r="AE230" i="2"/>
  <c r="AD230" i="2"/>
  <c r="AC230" i="2"/>
  <c r="AB230" i="2"/>
  <c r="AA230" i="2"/>
  <c r="Z230" i="2"/>
  <c r="Y230" i="2"/>
  <c r="X230" i="2"/>
  <c r="W230" i="2"/>
  <c r="V230" i="2"/>
  <c r="U230" i="2"/>
  <c r="T230" i="2"/>
  <c r="S230" i="2"/>
  <c r="R230" i="2"/>
  <c r="Q230" i="2"/>
  <c r="P230" i="2"/>
  <c r="O230" i="2"/>
  <c r="N230" i="2"/>
  <c r="M230" i="2"/>
  <c r="L230" i="2"/>
  <c r="K230" i="2"/>
  <c r="J230" i="2"/>
  <c r="I230" i="2"/>
  <c r="H230" i="2"/>
  <c r="G230" i="2"/>
  <c r="AS229" i="2"/>
  <c r="AR229" i="2"/>
  <c r="AQ229" i="2"/>
  <c r="AP229" i="2"/>
  <c r="AO229" i="2"/>
  <c r="AN229" i="2"/>
  <c r="AM229" i="2"/>
  <c r="AL229" i="2"/>
  <c r="AJ229" i="2"/>
  <c r="AI229" i="2"/>
  <c r="AH229" i="2"/>
  <c r="AG229" i="2"/>
  <c r="AF229" i="2"/>
  <c r="AE229" i="2"/>
  <c r="AD229" i="2"/>
  <c r="AC229" i="2"/>
  <c r="AB229" i="2"/>
  <c r="Z229" i="2"/>
  <c r="Y229" i="2"/>
  <c r="X229" i="2"/>
  <c r="W229" i="2"/>
  <c r="V229" i="2"/>
  <c r="U229" i="2"/>
  <c r="T229" i="2"/>
  <c r="S229" i="2"/>
  <c r="R229" i="2"/>
  <c r="P229" i="2"/>
  <c r="O229" i="2"/>
  <c r="N229" i="2"/>
  <c r="M229" i="2"/>
  <c r="L229" i="2"/>
  <c r="K229" i="2"/>
  <c r="J229" i="2"/>
  <c r="I229" i="2"/>
  <c r="H229" i="2"/>
  <c r="AV229" i="2" s="1"/>
  <c r="AS228" i="2"/>
  <c r="AR228" i="2"/>
  <c r="AQ228" i="2"/>
  <c r="AP228" i="2"/>
  <c r="AO228" i="2"/>
  <c r="AN228" i="2"/>
  <c r="AM228" i="2"/>
  <c r="AL228" i="2"/>
  <c r="AK228" i="2"/>
  <c r="AJ228" i="2"/>
  <c r="AI228" i="2"/>
  <c r="AH228" i="2"/>
  <c r="AG228" i="2"/>
  <c r="AF228" i="2"/>
  <c r="AE228" i="2"/>
  <c r="AD228" i="2"/>
  <c r="AC228" i="2"/>
  <c r="AB228" i="2"/>
  <c r="AA228" i="2"/>
  <c r="Z228" i="2"/>
  <c r="Y228" i="2"/>
  <c r="X228" i="2"/>
  <c r="W228" i="2"/>
  <c r="V228" i="2"/>
  <c r="U228" i="2"/>
  <c r="T228" i="2"/>
  <c r="S228" i="2"/>
  <c r="R228" i="2"/>
  <c r="Q228" i="2"/>
  <c r="P228" i="2"/>
  <c r="O228" i="2"/>
  <c r="N228" i="2"/>
  <c r="M228" i="2"/>
  <c r="L228" i="2"/>
  <c r="K228" i="2"/>
  <c r="J228" i="2"/>
  <c r="I228" i="2"/>
  <c r="H228" i="2"/>
  <c r="G228" i="2"/>
  <c r="AS225" i="2"/>
  <c r="AR225" i="2"/>
  <c r="AQ225" i="2"/>
  <c r="AP225" i="2"/>
  <c r="AO225" i="2"/>
  <c r="AN225" i="2"/>
  <c r="AM225" i="2"/>
  <c r="AL225" i="2"/>
  <c r="AJ225" i="2"/>
  <c r="AI225" i="2"/>
  <c r="AH225" i="2"/>
  <c r="AG225" i="2"/>
  <c r="AF225" i="2"/>
  <c r="AE225" i="2"/>
  <c r="AD225" i="2"/>
  <c r="AC225" i="2"/>
  <c r="AB225" i="2"/>
  <c r="Z225" i="2"/>
  <c r="Y225" i="2"/>
  <c r="X225" i="2"/>
  <c r="W225" i="2"/>
  <c r="V225" i="2"/>
  <c r="U225" i="2"/>
  <c r="T225" i="2"/>
  <c r="S225" i="2"/>
  <c r="R225" i="2"/>
  <c r="P225" i="2"/>
  <c r="O225" i="2"/>
  <c r="N225" i="2"/>
  <c r="BB225" i="2" s="1"/>
  <c r="M225" i="2"/>
  <c r="L225" i="2"/>
  <c r="K225" i="2"/>
  <c r="J225" i="2"/>
  <c r="AX225" i="2" s="1"/>
  <c r="I225" i="2"/>
  <c r="H225" i="2"/>
  <c r="AS224" i="2"/>
  <c r="AR224" i="2"/>
  <c r="AQ224" i="2"/>
  <c r="AP224" i="2"/>
  <c r="AO224" i="2"/>
  <c r="AN224" i="2"/>
  <c r="AM224" i="2"/>
  <c r="AL224" i="2"/>
  <c r="AK224" i="2"/>
  <c r="AJ224" i="2"/>
  <c r="AI224" i="2"/>
  <c r="AH224" i="2"/>
  <c r="AG224" i="2"/>
  <c r="AF224" i="2"/>
  <c r="AE224" i="2"/>
  <c r="AD224" i="2"/>
  <c r="AC224" i="2"/>
  <c r="AB224" i="2"/>
  <c r="AA224" i="2"/>
  <c r="Z224" i="2"/>
  <c r="Y224" i="2"/>
  <c r="X224" i="2"/>
  <c r="W224" i="2"/>
  <c r="V224" i="2"/>
  <c r="U224" i="2"/>
  <c r="T224" i="2"/>
  <c r="S224" i="2"/>
  <c r="R224" i="2"/>
  <c r="Q224" i="2"/>
  <c r="P224" i="2"/>
  <c r="O224" i="2"/>
  <c r="N224" i="2"/>
  <c r="M224" i="2"/>
  <c r="L224" i="2"/>
  <c r="K224" i="2"/>
  <c r="J224" i="2"/>
  <c r="I224" i="2"/>
  <c r="H224" i="2"/>
  <c r="G224" i="2"/>
  <c r="AS223" i="2"/>
  <c r="AR223" i="2"/>
  <c r="AQ223" i="2"/>
  <c r="AP223" i="2"/>
  <c r="AO223" i="2"/>
  <c r="AN223" i="2"/>
  <c r="AM223" i="2"/>
  <c r="AL223" i="2"/>
  <c r="AJ223" i="2"/>
  <c r="AI223" i="2"/>
  <c r="AH223" i="2"/>
  <c r="AG223" i="2"/>
  <c r="AF223" i="2"/>
  <c r="AE223" i="2"/>
  <c r="AD223" i="2"/>
  <c r="AC223" i="2"/>
  <c r="AB223" i="2"/>
  <c r="Z223" i="2"/>
  <c r="Y223" i="2"/>
  <c r="BC223" i="2" s="1"/>
  <c r="X223" i="2"/>
  <c r="W223" i="2"/>
  <c r="V223" i="2"/>
  <c r="U223" i="2"/>
  <c r="AY223" i="2" s="1"/>
  <c r="T223" i="2"/>
  <c r="S223" i="2"/>
  <c r="R223" i="2"/>
  <c r="P223" i="2"/>
  <c r="O223" i="2"/>
  <c r="N223" i="2"/>
  <c r="M223" i="2"/>
  <c r="L223" i="2"/>
  <c r="K223" i="2"/>
  <c r="J223" i="2"/>
  <c r="I223" i="2"/>
  <c r="H223" i="2"/>
  <c r="AS222" i="2"/>
  <c r="AR222" i="2"/>
  <c r="AQ222" i="2"/>
  <c r="AP222" i="2"/>
  <c r="AO222" i="2"/>
  <c r="AN222" i="2"/>
  <c r="AM222" i="2"/>
  <c r="AL222" i="2"/>
  <c r="AK222" i="2"/>
  <c r="AJ222" i="2"/>
  <c r="AI222" i="2"/>
  <c r="AH222" i="2"/>
  <c r="AG222" i="2"/>
  <c r="AF222" i="2"/>
  <c r="AE222" i="2"/>
  <c r="AD222" i="2"/>
  <c r="AC222" i="2"/>
  <c r="AB222" i="2"/>
  <c r="AA222" i="2"/>
  <c r="Z222" i="2"/>
  <c r="Y222" i="2"/>
  <c r="X222" i="2"/>
  <c r="W222" i="2"/>
  <c r="V222" i="2"/>
  <c r="U222" i="2"/>
  <c r="T222" i="2"/>
  <c r="S222" i="2"/>
  <c r="R222" i="2"/>
  <c r="Q222" i="2"/>
  <c r="P222" i="2"/>
  <c r="O222" i="2"/>
  <c r="N222" i="2"/>
  <c r="M222" i="2"/>
  <c r="L222" i="2"/>
  <c r="K222" i="2"/>
  <c r="J222" i="2"/>
  <c r="I222" i="2"/>
  <c r="H222" i="2"/>
  <c r="G222" i="2"/>
  <c r="AS221" i="2"/>
  <c r="AR221" i="2"/>
  <c r="AQ221" i="2"/>
  <c r="AP221" i="2"/>
  <c r="AO221" i="2"/>
  <c r="AN221" i="2"/>
  <c r="AM221" i="2"/>
  <c r="AL221" i="2"/>
  <c r="AJ221" i="2"/>
  <c r="AI221" i="2"/>
  <c r="AH221" i="2"/>
  <c r="AG221" i="2"/>
  <c r="AF221" i="2"/>
  <c r="AZ221" i="2" s="1"/>
  <c r="AE221" i="2"/>
  <c r="AD221" i="2"/>
  <c r="AC221" i="2"/>
  <c r="AB221" i="2"/>
  <c r="AV221" i="2" s="1"/>
  <c r="Z221" i="2"/>
  <c r="Y221" i="2"/>
  <c r="X221" i="2"/>
  <c r="W221" i="2"/>
  <c r="V221" i="2"/>
  <c r="U221" i="2"/>
  <c r="T221" i="2"/>
  <c r="S221" i="2"/>
  <c r="R221" i="2"/>
  <c r="P221" i="2"/>
  <c r="O221" i="2"/>
  <c r="N221" i="2"/>
  <c r="M221" i="2"/>
  <c r="L221" i="2"/>
  <c r="K221" i="2"/>
  <c r="J221" i="2"/>
  <c r="I221" i="2"/>
  <c r="H221" i="2"/>
  <c r="AS220" i="2"/>
  <c r="AR220" i="2"/>
  <c r="AQ220" i="2"/>
  <c r="AP220" i="2"/>
  <c r="AO220" i="2"/>
  <c r="AN220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V220" i="2"/>
  <c r="U220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AS219" i="2"/>
  <c r="AR219" i="2"/>
  <c r="AQ219" i="2"/>
  <c r="AP219" i="2"/>
  <c r="AO219" i="2"/>
  <c r="AN219" i="2"/>
  <c r="AM219" i="2"/>
  <c r="AL219" i="2"/>
  <c r="AJ219" i="2"/>
  <c r="AI219" i="2"/>
  <c r="AH219" i="2"/>
  <c r="AG219" i="2"/>
  <c r="AF219" i="2"/>
  <c r="AE219" i="2"/>
  <c r="AD219" i="2"/>
  <c r="AC219" i="2"/>
  <c r="AB219" i="2"/>
  <c r="Z219" i="2"/>
  <c r="Y219" i="2"/>
  <c r="X219" i="2"/>
  <c r="W219" i="2"/>
  <c r="V219" i="2"/>
  <c r="U219" i="2"/>
  <c r="T219" i="2"/>
  <c r="S219" i="2"/>
  <c r="R219" i="2"/>
  <c r="P219" i="2"/>
  <c r="O219" i="2"/>
  <c r="N219" i="2"/>
  <c r="M219" i="2"/>
  <c r="L219" i="2"/>
  <c r="K219" i="2"/>
  <c r="J219" i="2"/>
  <c r="I219" i="2"/>
  <c r="H219" i="2"/>
  <c r="AS218" i="2"/>
  <c r="AR218" i="2"/>
  <c r="AQ218" i="2"/>
  <c r="AP218" i="2"/>
  <c r="AO218" i="2"/>
  <c r="AN218" i="2"/>
  <c r="AM218" i="2"/>
  <c r="AL218" i="2"/>
  <c r="AK218" i="2"/>
  <c r="AJ218" i="2"/>
  <c r="AI218" i="2"/>
  <c r="AH218" i="2"/>
  <c r="AG218" i="2"/>
  <c r="AF218" i="2"/>
  <c r="AE218" i="2"/>
  <c r="AD218" i="2"/>
  <c r="AC218" i="2"/>
  <c r="AB218" i="2"/>
  <c r="AA218" i="2"/>
  <c r="Z218" i="2"/>
  <c r="Y218" i="2"/>
  <c r="X218" i="2"/>
  <c r="W218" i="2"/>
  <c r="V218" i="2"/>
  <c r="U218" i="2"/>
  <c r="T218" i="2"/>
  <c r="S218" i="2"/>
  <c r="R218" i="2"/>
  <c r="Q218" i="2"/>
  <c r="P218" i="2"/>
  <c r="O218" i="2"/>
  <c r="N218" i="2"/>
  <c r="M218" i="2"/>
  <c r="L218" i="2"/>
  <c r="K218" i="2"/>
  <c r="J218" i="2"/>
  <c r="I218" i="2"/>
  <c r="H218" i="2"/>
  <c r="G218" i="2"/>
  <c r="AS217" i="2"/>
  <c r="AR217" i="2"/>
  <c r="AQ217" i="2"/>
  <c r="AP217" i="2"/>
  <c r="AO217" i="2"/>
  <c r="AN217" i="2"/>
  <c r="AL217" i="2"/>
  <c r="AJ217" i="2"/>
  <c r="AI217" i="2"/>
  <c r="AH217" i="2"/>
  <c r="AG217" i="2"/>
  <c r="AF217" i="2"/>
  <c r="AE217" i="2"/>
  <c r="AD217" i="2"/>
  <c r="AB217" i="2"/>
  <c r="Z217" i="2"/>
  <c r="Y217" i="2"/>
  <c r="X217" i="2"/>
  <c r="W217" i="2"/>
  <c r="V217" i="2"/>
  <c r="U217" i="2"/>
  <c r="T217" i="2"/>
  <c r="R217" i="2"/>
  <c r="P217" i="2"/>
  <c r="O217" i="2"/>
  <c r="N217" i="2"/>
  <c r="M217" i="2"/>
  <c r="L217" i="2"/>
  <c r="K217" i="2"/>
  <c r="J217" i="2"/>
  <c r="H217" i="2"/>
  <c r="AS216" i="2"/>
  <c r="AR216" i="2"/>
  <c r="AQ216" i="2"/>
  <c r="AP216" i="2"/>
  <c r="AO216" i="2"/>
  <c r="AN216" i="2"/>
  <c r="AL216" i="2"/>
  <c r="AK216" i="2"/>
  <c r="AJ216" i="2"/>
  <c r="AI216" i="2"/>
  <c r="AH216" i="2"/>
  <c r="AG216" i="2"/>
  <c r="AF216" i="2"/>
  <c r="AE216" i="2"/>
  <c r="AD216" i="2"/>
  <c r="AB216" i="2"/>
  <c r="AA216" i="2"/>
  <c r="Z216" i="2"/>
  <c r="Y216" i="2"/>
  <c r="X216" i="2"/>
  <c r="W216" i="2"/>
  <c r="V216" i="2"/>
  <c r="U216" i="2"/>
  <c r="T216" i="2"/>
  <c r="R216" i="2"/>
  <c r="Q216" i="2"/>
  <c r="P216" i="2"/>
  <c r="O216" i="2"/>
  <c r="N216" i="2"/>
  <c r="M216" i="2"/>
  <c r="BA216" i="2" s="1"/>
  <c r="L216" i="2"/>
  <c r="K216" i="2"/>
  <c r="J216" i="2"/>
  <c r="H216" i="2"/>
  <c r="AV216" i="2" s="1"/>
  <c r="G216" i="2"/>
  <c r="AS215" i="2"/>
  <c r="AR215" i="2"/>
  <c r="AQ215" i="2"/>
  <c r="AP215" i="2"/>
  <c r="AO215" i="2"/>
  <c r="AN215" i="2"/>
  <c r="AM215" i="2"/>
  <c r="AL215" i="2"/>
  <c r="AJ215" i="2"/>
  <c r="AI215" i="2"/>
  <c r="AH215" i="2"/>
  <c r="BB215" i="2" s="1"/>
  <c r="AG215" i="2"/>
  <c r="AF215" i="2"/>
  <c r="AE215" i="2"/>
  <c r="AD215" i="2"/>
  <c r="AX215" i="2" s="1"/>
  <c r="AC215" i="2"/>
  <c r="AB215" i="2"/>
  <c r="Z215" i="2"/>
  <c r="Y215" i="2"/>
  <c r="X215" i="2"/>
  <c r="W215" i="2"/>
  <c r="V215" i="2"/>
  <c r="U215" i="2"/>
  <c r="T215" i="2"/>
  <c r="S215" i="2"/>
  <c r="R215" i="2"/>
  <c r="P215" i="2"/>
  <c r="O215" i="2"/>
  <c r="N215" i="2"/>
  <c r="M215" i="2"/>
  <c r="L215" i="2"/>
  <c r="K215" i="2"/>
  <c r="J215" i="2"/>
  <c r="I215" i="2"/>
  <c r="H215" i="2"/>
  <c r="AS214" i="2"/>
  <c r="AR214" i="2"/>
  <c r="AQ214" i="2"/>
  <c r="AP214" i="2"/>
  <c r="AO214" i="2"/>
  <c r="AN214" i="2"/>
  <c r="AM214" i="2"/>
  <c r="AL214" i="2"/>
  <c r="AK214" i="2"/>
  <c r="AJ214" i="2"/>
  <c r="AI214" i="2"/>
  <c r="AH214" i="2"/>
  <c r="AG214" i="2"/>
  <c r="AF214" i="2"/>
  <c r="AE214" i="2"/>
  <c r="AD214" i="2"/>
  <c r="AC214" i="2"/>
  <c r="AB214" i="2"/>
  <c r="AA214" i="2"/>
  <c r="Z214" i="2"/>
  <c r="Y214" i="2"/>
  <c r="X214" i="2"/>
  <c r="W214" i="2"/>
  <c r="V214" i="2"/>
  <c r="U214" i="2"/>
  <c r="T214" i="2"/>
  <c r="S214" i="2"/>
  <c r="R214" i="2"/>
  <c r="Q214" i="2"/>
  <c r="P214" i="2"/>
  <c r="O214" i="2"/>
  <c r="N214" i="2"/>
  <c r="M214" i="2"/>
  <c r="L214" i="2"/>
  <c r="K214" i="2"/>
  <c r="J214" i="2"/>
  <c r="I214" i="2"/>
  <c r="H214" i="2"/>
  <c r="G214" i="2"/>
  <c r="AS213" i="2"/>
  <c r="BC213" i="2" s="1"/>
  <c r="AR213" i="2"/>
  <c r="AQ213" i="2"/>
  <c r="AP213" i="2"/>
  <c r="AO213" i="2"/>
  <c r="AY213" i="2" s="1"/>
  <c r="AN213" i="2"/>
  <c r="AM213" i="2"/>
  <c r="AL213" i="2"/>
  <c r="AJ213" i="2"/>
  <c r="AI213" i="2"/>
  <c r="AH213" i="2"/>
  <c r="AG213" i="2"/>
  <c r="AF213" i="2"/>
  <c r="AE213" i="2"/>
  <c r="AD213" i="2"/>
  <c r="AC213" i="2"/>
  <c r="AB213" i="2"/>
  <c r="Z213" i="2"/>
  <c r="Y213" i="2"/>
  <c r="X213" i="2"/>
  <c r="W213" i="2"/>
  <c r="V213" i="2"/>
  <c r="U213" i="2"/>
  <c r="T213" i="2"/>
  <c r="S213" i="2"/>
  <c r="R213" i="2"/>
  <c r="P213" i="2"/>
  <c r="O213" i="2"/>
  <c r="N213" i="2"/>
  <c r="M213" i="2"/>
  <c r="L213" i="2"/>
  <c r="K213" i="2"/>
  <c r="J213" i="2"/>
  <c r="I213" i="2"/>
  <c r="H213" i="2"/>
  <c r="AS212" i="2"/>
  <c r="AR212" i="2"/>
  <c r="AQ212" i="2"/>
  <c r="AP212" i="2"/>
  <c r="AO212" i="2"/>
  <c r="AN212" i="2"/>
  <c r="AM212" i="2"/>
  <c r="AL212" i="2"/>
  <c r="AK212" i="2"/>
  <c r="AJ212" i="2"/>
  <c r="AI212" i="2"/>
  <c r="AH212" i="2"/>
  <c r="AG212" i="2"/>
  <c r="AF212" i="2"/>
  <c r="AE212" i="2"/>
  <c r="AD212" i="2"/>
  <c r="AC212" i="2"/>
  <c r="AB212" i="2"/>
  <c r="AA212" i="2"/>
  <c r="Z212" i="2"/>
  <c r="Y212" i="2"/>
  <c r="X212" i="2"/>
  <c r="W212" i="2"/>
  <c r="V212" i="2"/>
  <c r="U212" i="2"/>
  <c r="T212" i="2"/>
  <c r="S212" i="2"/>
  <c r="R212" i="2"/>
  <c r="Q212" i="2"/>
  <c r="P212" i="2"/>
  <c r="O212" i="2"/>
  <c r="N212" i="2"/>
  <c r="M212" i="2"/>
  <c r="L212" i="2"/>
  <c r="K212" i="2"/>
  <c r="J212" i="2"/>
  <c r="I212" i="2"/>
  <c r="H212" i="2"/>
  <c r="G212" i="2"/>
  <c r="AS211" i="2"/>
  <c r="AR211" i="2"/>
  <c r="AQ211" i="2"/>
  <c r="AP211" i="2"/>
  <c r="AO211" i="2"/>
  <c r="AN211" i="2"/>
  <c r="AM211" i="2"/>
  <c r="AL211" i="2"/>
  <c r="AJ211" i="2"/>
  <c r="AI211" i="2"/>
  <c r="AH211" i="2"/>
  <c r="AG211" i="2"/>
  <c r="AF211" i="2"/>
  <c r="AE211" i="2"/>
  <c r="AD211" i="2"/>
  <c r="AC211" i="2"/>
  <c r="AB211" i="2"/>
  <c r="Z211" i="2"/>
  <c r="Y211" i="2"/>
  <c r="X211" i="2"/>
  <c r="W211" i="2"/>
  <c r="V211" i="2"/>
  <c r="U211" i="2"/>
  <c r="T211" i="2"/>
  <c r="S211" i="2"/>
  <c r="R211" i="2"/>
  <c r="P211" i="2"/>
  <c r="O211" i="2"/>
  <c r="N211" i="2"/>
  <c r="M211" i="2"/>
  <c r="L211" i="2"/>
  <c r="AZ211" i="2" s="1"/>
  <c r="K211" i="2"/>
  <c r="J211" i="2"/>
  <c r="I211" i="2"/>
  <c r="H211" i="2"/>
  <c r="AV211" i="2" s="1"/>
  <c r="AS210" i="2"/>
  <c r="AR210" i="2"/>
  <c r="AQ210" i="2"/>
  <c r="AP210" i="2"/>
  <c r="AO210" i="2"/>
  <c r="AN210" i="2"/>
  <c r="AM210" i="2"/>
  <c r="AL210" i="2"/>
  <c r="AK210" i="2"/>
  <c r="AJ210" i="2"/>
  <c r="AI210" i="2"/>
  <c r="AH210" i="2"/>
  <c r="AG210" i="2"/>
  <c r="AF210" i="2"/>
  <c r="AE210" i="2"/>
  <c r="AD210" i="2"/>
  <c r="AC210" i="2"/>
  <c r="AB210" i="2"/>
  <c r="AA210" i="2"/>
  <c r="Z210" i="2"/>
  <c r="Y210" i="2"/>
  <c r="X210" i="2"/>
  <c r="W210" i="2"/>
  <c r="V210" i="2"/>
  <c r="U210" i="2"/>
  <c r="T210" i="2"/>
  <c r="S210" i="2"/>
  <c r="R210" i="2"/>
  <c r="Q210" i="2"/>
  <c r="P210" i="2"/>
  <c r="O210" i="2"/>
  <c r="N210" i="2"/>
  <c r="M210" i="2"/>
  <c r="L210" i="2"/>
  <c r="K210" i="2"/>
  <c r="J210" i="2"/>
  <c r="I210" i="2"/>
  <c r="H210" i="2"/>
  <c r="G210" i="2"/>
  <c r="AS209" i="2"/>
  <c r="AR209" i="2"/>
  <c r="AQ209" i="2"/>
  <c r="AP209" i="2"/>
  <c r="AO209" i="2"/>
  <c r="AN209" i="2"/>
  <c r="AM209" i="2"/>
  <c r="AL209" i="2"/>
  <c r="AJ209" i="2"/>
  <c r="AI209" i="2"/>
  <c r="AH209" i="2"/>
  <c r="AG209" i="2"/>
  <c r="AF209" i="2"/>
  <c r="AE209" i="2"/>
  <c r="AD209" i="2"/>
  <c r="AC209" i="2"/>
  <c r="AB209" i="2"/>
  <c r="Z209" i="2"/>
  <c r="Y209" i="2"/>
  <c r="X209" i="2"/>
  <c r="W209" i="2"/>
  <c r="V209" i="2"/>
  <c r="U209" i="2"/>
  <c r="T209" i="2"/>
  <c r="S209" i="2"/>
  <c r="R209" i="2"/>
  <c r="P209" i="2"/>
  <c r="O209" i="2"/>
  <c r="N209" i="2"/>
  <c r="BB209" i="2" s="1"/>
  <c r="M209" i="2"/>
  <c r="L209" i="2"/>
  <c r="K209" i="2"/>
  <c r="J209" i="2"/>
  <c r="AX209" i="2" s="1"/>
  <c r="I209" i="2"/>
  <c r="H209" i="2"/>
  <c r="AS208" i="2"/>
  <c r="AR208" i="2"/>
  <c r="AQ208" i="2"/>
  <c r="AP208" i="2"/>
  <c r="AO208" i="2"/>
  <c r="AN208" i="2"/>
  <c r="AM208" i="2"/>
  <c r="AL208" i="2"/>
  <c r="AK208" i="2"/>
  <c r="AJ208" i="2"/>
  <c r="AI208" i="2"/>
  <c r="AH208" i="2"/>
  <c r="AG208" i="2"/>
  <c r="AF208" i="2"/>
  <c r="AE208" i="2"/>
  <c r="AD208" i="2"/>
  <c r="AC208" i="2"/>
  <c r="AB208" i="2"/>
  <c r="AA208" i="2"/>
  <c r="Z208" i="2"/>
  <c r="Y208" i="2"/>
  <c r="X208" i="2"/>
  <c r="W208" i="2"/>
  <c r="V208" i="2"/>
  <c r="U208" i="2"/>
  <c r="T208" i="2"/>
  <c r="S208" i="2"/>
  <c r="R208" i="2"/>
  <c r="Q208" i="2"/>
  <c r="P208" i="2"/>
  <c r="O208" i="2"/>
  <c r="N208" i="2"/>
  <c r="M208" i="2"/>
  <c r="L208" i="2"/>
  <c r="K208" i="2"/>
  <c r="J208" i="2"/>
  <c r="I208" i="2"/>
  <c r="H208" i="2"/>
  <c r="G208" i="2"/>
  <c r="AS207" i="2"/>
  <c r="AR207" i="2"/>
  <c r="AQ207" i="2"/>
  <c r="AP207" i="2"/>
  <c r="AO207" i="2"/>
  <c r="AN207" i="2"/>
  <c r="AM207" i="2"/>
  <c r="AL207" i="2"/>
  <c r="AJ207" i="2"/>
  <c r="AI207" i="2"/>
  <c r="AH207" i="2"/>
  <c r="AG207" i="2"/>
  <c r="AF207" i="2"/>
  <c r="AE207" i="2"/>
  <c r="AD207" i="2"/>
  <c r="AC207" i="2"/>
  <c r="AB207" i="2"/>
  <c r="Z207" i="2"/>
  <c r="Y207" i="2"/>
  <c r="BC207" i="2" s="1"/>
  <c r="X207" i="2"/>
  <c r="W207" i="2"/>
  <c r="V207" i="2"/>
  <c r="U207" i="2"/>
  <c r="AY207" i="2" s="1"/>
  <c r="T207" i="2"/>
  <c r="S207" i="2"/>
  <c r="R207" i="2"/>
  <c r="P207" i="2"/>
  <c r="O207" i="2"/>
  <c r="N207" i="2"/>
  <c r="M207" i="2"/>
  <c r="L207" i="2"/>
  <c r="K207" i="2"/>
  <c r="J207" i="2"/>
  <c r="I207" i="2"/>
  <c r="H207" i="2"/>
  <c r="AS206" i="2"/>
  <c r="AR206" i="2"/>
  <c r="AQ206" i="2"/>
  <c r="AP206" i="2"/>
  <c r="AO206" i="2"/>
  <c r="AN206" i="2"/>
  <c r="AM206" i="2"/>
  <c r="AL206" i="2"/>
  <c r="AK206" i="2"/>
  <c r="AJ206" i="2"/>
  <c r="AI206" i="2"/>
  <c r="AH206" i="2"/>
  <c r="AG206" i="2"/>
  <c r="AF206" i="2"/>
  <c r="AE206" i="2"/>
  <c r="AD206" i="2"/>
  <c r="AC206" i="2"/>
  <c r="AB206" i="2"/>
  <c r="AA206" i="2"/>
  <c r="Z206" i="2"/>
  <c r="Y206" i="2"/>
  <c r="X206" i="2"/>
  <c r="W206" i="2"/>
  <c r="V206" i="2"/>
  <c r="U206" i="2"/>
  <c r="T206" i="2"/>
  <c r="S206" i="2"/>
  <c r="R206" i="2"/>
  <c r="Q206" i="2"/>
  <c r="P206" i="2"/>
  <c r="O206" i="2"/>
  <c r="N206" i="2"/>
  <c r="M206" i="2"/>
  <c r="L206" i="2"/>
  <c r="K206" i="2"/>
  <c r="J206" i="2"/>
  <c r="I206" i="2"/>
  <c r="H206" i="2"/>
  <c r="G206" i="2"/>
  <c r="AS205" i="2"/>
  <c r="AR205" i="2"/>
  <c r="AQ205" i="2"/>
  <c r="AP205" i="2"/>
  <c r="AO205" i="2"/>
  <c r="AN205" i="2"/>
  <c r="AM205" i="2"/>
  <c r="AL205" i="2"/>
  <c r="AJ205" i="2"/>
  <c r="AI205" i="2"/>
  <c r="AH205" i="2"/>
  <c r="AG205" i="2"/>
  <c r="AF205" i="2"/>
  <c r="AZ205" i="2" s="1"/>
  <c r="AE205" i="2"/>
  <c r="AD205" i="2"/>
  <c r="AC205" i="2"/>
  <c r="AB205" i="2"/>
  <c r="AV205" i="2" s="1"/>
  <c r="Z205" i="2"/>
  <c r="Y205" i="2"/>
  <c r="X205" i="2"/>
  <c r="W205" i="2"/>
  <c r="V205" i="2"/>
  <c r="U205" i="2"/>
  <c r="T205" i="2"/>
  <c r="S205" i="2"/>
  <c r="R205" i="2"/>
  <c r="P205" i="2"/>
  <c r="O205" i="2"/>
  <c r="N205" i="2"/>
  <c r="M205" i="2"/>
  <c r="L205" i="2"/>
  <c r="K205" i="2"/>
  <c r="J205" i="2"/>
  <c r="I205" i="2"/>
  <c r="H205" i="2"/>
  <c r="AS204" i="2"/>
  <c r="AR204" i="2"/>
  <c r="AQ204" i="2"/>
  <c r="AP204" i="2"/>
  <c r="AO204" i="2"/>
  <c r="AN204" i="2"/>
  <c r="AM204" i="2"/>
  <c r="AL204" i="2"/>
  <c r="AK204" i="2"/>
  <c r="AJ204" i="2"/>
  <c r="AI204" i="2"/>
  <c r="AH204" i="2"/>
  <c r="AG204" i="2"/>
  <c r="AF204" i="2"/>
  <c r="AE204" i="2"/>
  <c r="AD204" i="2"/>
  <c r="AC204" i="2"/>
  <c r="AB204" i="2"/>
  <c r="AA204" i="2"/>
  <c r="Z204" i="2"/>
  <c r="Y204" i="2"/>
  <c r="X204" i="2"/>
  <c r="W204" i="2"/>
  <c r="V204" i="2"/>
  <c r="U204" i="2"/>
  <c r="T204" i="2"/>
  <c r="S204" i="2"/>
  <c r="R204" i="2"/>
  <c r="Q204" i="2"/>
  <c r="P204" i="2"/>
  <c r="O204" i="2"/>
  <c r="N204" i="2"/>
  <c r="M204" i="2"/>
  <c r="L204" i="2"/>
  <c r="K204" i="2"/>
  <c r="J204" i="2"/>
  <c r="I204" i="2"/>
  <c r="H204" i="2"/>
  <c r="G204" i="2"/>
  <c r="AS203" i="2"/>
  <c r="AR203" i="2"/>
  <c r="AQ203" i="2"/>
  <c r="BA203" i="2" s="1"/>
  <c r="AP203" i="2"/>
  <c r="AO203" i="2"/>
  <c r="AN203" i="2"/>
  <c r="AM203" i="2"/>
  <c r="AW203" i="2" s="1"/>
  <c r="AL203" i="2"/>
  <c r="AJ203" i="2"/>
  <c r="AI203" i="2"/>
  <c r="AH203" i="2"/>
  <c r="AG203" i="2"/>
  <c r="AF203" i="2"/>
  <c r="AE203" i="2"/>
  <c r="AD203" i="2"/>
  <c r="AC203" i="2"/>
  <c r="AB203" i="2"/>
  <c r="Z203" i="2"/>
  <c r="Y203" i="2"/>
  <c r="X203" i="2"/>
  <c r="W203" i="2"/>
  <c r="V203" i="2"/>
  <c r="U203" i="2"/>
  <c r="T203" i="2"/>
  <c r="S203" i="2"/>
  <c r="R203" i="2"/>
  <c r="P203" i="2"/>
  <c r="O203" i="2"/>
  <c r="N203" i="2"/>
  <c r="M203" i="2"/>
  <c r="L203" i="2"/>
  <c r="K203" i="2"/>
  <c r="J203" i="2"/>
  <c r="I203" i="2"/>
  <c r="H203" i="2"/>
  <c r="AS202" i="2"/>
  <c r="AR202" i="2"/>
  <c r="AQ202" i="2"/>
  <c r="AP202" i="2"/>
  <c r="AO202" i="2"/>
  <c r="AN202" i="2"/>
  <c r="AM202" i="2"/>
  <c r="AL202" i="2"/>
  <c r="AK202" i="2"/>
  <c r="AJ202" i="2"/>
  <c r="AI202" i="2"/>
  <c r="AH202" i="2"/>
  <c r="AG202" i="2"/>
  <c r="AF202" i="2"/>
  <c r="AE202" i="2"/>
  <c r="AD202" i="2"/>
  <c r="AC202" i="2"/>
  <c r="AB202" i="2"/>
  <c r="AA202" i="2"/>
  <c r="Z202" i="2"/>
  <c r="Y202" i="2"/>
  <c r="X202" i="2"/>
  <c r="W202" i="2"/>
  <c r="V202" i="2"/>
  <c r="U202" i="2"/>
  <c r="T202" i="2"/>
  <c r="S202" i="2"/>
  <c r="R202" i="2"/>
  <c r="Q202" i="2"/>
  <c r="P202" i="2"/>
  <c r="O202" i="2"/>
  <c r="N202" i="2"/>
  <c r="M202" i="2"/>
  <c r="L202" i="2"/>
  <c r="K202" i="2"/>
  <c r="J202" i="2"/>
  <c r="I202" i="2"/>
  <c r="H202" i="2"/>
  <c r="G202" i="2"/>
  <c r="AS201" i="2"/>
  <c r="AR201" i="2"/>
  <c r="AQ201" i="2"/>
  <c r="AP201" i="2"/>
  <c r="AO201" i="2"/>
  <c r="AN201" i="2"/>
  <c r="AM201" i="2"/>
  <c r="AL201" i="2"/>
  <c r="AJ201" i="2"/>
  <c r="AI201" i="2"/>
  <c r="AH201" i="2"/>
  <c r="AG201" i="2"/>
  <c r="AF201" i="2"/>
  <c r="AE201" i="2"/>
  <c r="AD201" i="2"/>
  <c r="AC201" i="2"/>
  <c r="AB201" i="2"/>
  <c r="Z201" i="2"/>
  <c r="Y201" i="2"/>
  <c r="X201" i="2"/>
  <c r="W201" i="2"/>
  <c r="V201" i="2"/>
  <c r="U201" i="2"/>
  <c r="T201" i="2"/>
  <c r="S201" i="2"/>
  <c r="R201" i="2"/>
  <c r="P201" i="2"/>
  <c r="O201" i="2"/>
  <c r="N201" i="2"/>
  <c r="BB201" i="2" s="1"/>
  <c r="M201" i="2"/>
  <c r="L201" i="2"/>
  <c r="K201" i="2"/>
  <c r="J201" i="2"/>
  <c r="AX201" i="2" s="1"/>
  <c r="I201" i="2"/>
  <c r="H201" i="2"/>
  <c r="AS200" i="2"/>
  <c r="AR200" i="2"/>
  <c r="AQ200" i="2"/>
  <c r="AP200" i="2"/>
  <c r="AO200" i="2"/>
  <c r="AN200" i="2"/>
  <c r="AM200" i="2"/>
  <c r="AL200" i="2"/>
  <c r="AK200" i="2"/>
  <c r="AJ200" i="2"/>
  <c r="AI200" i="2"/>
  <c r="AH200" i="2"/>
  <c r="AG200" i="2"/>
  <c r="AF200" i="2"/>
  <c r="AE200" i="2"/>
  <c r="AD200" i="2"/>
  <c r="AC200" i="2"/>
  <c r="AB200" i="2"/>
  <c r="AA200" i="2"/>
  <c r="Z200" i="2"/>
  <c r="Y200" i="2"/>
  <c r="X200" i="2"/>
  <c r="W200" i="2"/>
  <c r="V200" i="2"/>
  <c r="U200" i="2"/>
  <c r="T200" i="2"/>
  <c r="S200" i="2"/>
  <c r="R200" i="2"/>
  <c r="Q200" i="2"/>
  <c r="P200" i="2"/>
  <c r="O200" i="2"/>
  <c r="N200" i="2"/>
  <c r="M200" i="2"/>
  <c r="L200" i="2"/>
  <c r="K200" i="2"/>
  <c r="J200" i="2"/>
  <c r="I200" i="2"/>
  <c r="H200" i="2"/>
  <c r="G200" i="2"/>
  <c r="AS199" i="2"/>
  <c r="AR199" i="2"/>
  <c r="AQ199" i="2"/>
  <c r="AP199" i="2"/>
  <c r="AO199" i="2"/>
  <c r="AN199" i="2"/>
  <c r="AM199" i="2"/>
  <c r="AL199" i="2"/>
  <c r="AJ199" i="2"/>
  <c r="AI199" i="2"/>
  <c r="AH199" i="2"/>
  <c r="AG199" i="2"/>
  <c r="AF199" i="2"/>
  <c r="AE199" i="2"/>
  <c r="AD199" i="2"/>
  <c r="AC199" i="2"/>
  <c r="AB199" i="2"/>
  <c r="Z199" i="2"/>
  <c r="Y199" i="2"/>
  <c r="BC199" i="2" s="1"/>
  <c r="X199" i="2"/>
  <c r="W199" i="2"/>
  <c r="V199" i="2"/>
  <c r="U199" i="2"/>
  <c r="AY199" i="2" s="1"/>
  <c r="T199" i="2"/>
  <c r="S199" i="2"/>
  <c r="R199" i="2"/>
  <c r="P199" i="2"/>
  <c r="O199" i="2"/>
  <c r="N199" i="2"/>
  <c r="M199" i="2"/>
  <c r="L199" i="2"/>
  <c r="K199" i="2"/>
  <c r="J199" i="2"/>
  <c r="I199" i="2"/>
  <c r="H199" i="2"/>
  <c r="AS198" i="2"/>
  <c r="AR198" i="2"/>
  <c r="AQ198" i="2"/>
  <c r="AP198" i="2"/>
  <c r="AO198" i="2"/>
  <c r="AN198" i="2"/>
  <c r="AM198" i="2"/>
  <c r="AL198" i="2"/>
  <c r="AK198" i="2"/>
  <c r="AJ198" i="2"/>
  <c r="AI198" i="2"/>
  <c r="AH198" i="2"/>
  <c r="AG198" i="2"/>
  <c r="AF198" i="2"/>
  <c r="AE198" i="2"/>
  <c r="AD198" i="2"/>
  <c r="AC198" i="2"/>
  <c r="AB198" i="2"/>
  <c r="AA198" i="2"/>
  <c r="Z198" i="2"/>
  <c r="Y198" i="2"/>
  <c r="X198" i="2"/>
  <c r="W198" i="2"/>
  <c r="V198" i="2"/>
  <c r="U198" i="2"/>
  <c r="T198" i="2"/>
  <c r="S198" i="2"/>
  <c r="R198" i="2"/>
  <c r="Q198" i="2"/>
  <c r="P198" i="2"/>
  <c r="O198" i="2"/>
  <c r="N198" i="2"/>
  <c r="M198" i="2"/>
  <c r="L198" i="2"/>
  <c r="K198" i="2"/>
  <c r="J198" i="2"/>
  <c r="I198" i="2"/>
  <c r="H198" i="2"/>
  <c r="G198" i="2"/>
  <c r="AS197" i="2"/>
  <c r="AR197" i="2"/>
  <c r="AQ197" i="2"/>
  <c r="AP197" i="2"/>
  <c r="AO197" i="2"/>
  <c r="AY197" i="2" s="1"/>
  <c r="AN197" i="2"/>
  <c r="AM197" i="2"/>
  <c r="AL197" i="2"/>
  <c r="AJ197" i="2"/>
  <c r="AI197" i="2"/>
  <c r="AH197" i="2"/>
  <c r="AG197" i="2"/>
  <c r="AF197" i="2"/>
  <c r="AE197" i="2"/>
  <c r="AD197" i="2"/>
  <c r="AC197" i="2"/>
  <c r="AB197" i="2"/>
  <c r="AV197" i="2" s="1"/>
  <c r="Z197" i="2"/>
  <c r="Y197" i="2"/>
  <c r="X197" i="2"/>
  <c r="W197" i="2"/>
  <c r="V197" i="2"/>
  <c r="U197" i="2"/>
  <c r="T197" i="2"/>
  <c r="S197" i="2"/>
  <c r="R197" i="2"/>
  <c r="P197" i="2"/>
  <c r="P227" i="2" s="1"/>
  <c r="P232" i="2" s="1"/>
  <c r="O197" i="2"/>
  <c r="N197" i="2"/>
  <c r="M197" i="2"/>
  <c r="L197" i="2"/>
  <c r="K197" i="2"/>
  <c r="J197" i="2"/>
  <c r="I197" i="2"/>
  <c r="H197" i="2"/>
  <c r="AS196" i="2"/>
  <c r="AR196" i="2"/>
  <c r="AQ196" i="2"/>
  <c r="AP196" i="2"/>
  <c r="AO196" i="2"/>
  <c r="AN196" i="2"/>
  <c r="AM196" i="2"/>
  <c r="AL196" i="2"/>
  <c r="AK196" i="2"/>
  <c r="AJ196" i="2"/>
  <c r="AI196" i="2"/>
  <c r="AH196" i="2"/>
  <c r="AG196" i="2"/>
  <c r="AF196" i="2"/>
  <c r="AE196" i="2"/>
  <c r="AD196" i="2"/>
  <c r="AC196" i="2"/>
  <c r="AB196" i="2"/>
  <c r="AA196" i="2"/>
  <c r="Z196" i="2"/>
  <c r="Y196" i="2"/>
  <c r="X196" i="2"/>
  <c r="W196" i="2"/>
  <c r="V196" i="2"/>
  <c r="U196" i="2"/>
  <c r="T196" i="2"/>
  <c r="S196" i="2"/>
  <c r="R196" i="2"/>
  <c r="Q196" i="2"/>
  <c r="P196" i="2"/>
  <c r="O196" i="2"/>
  <c r="N196" i="2"/>
  <c r="M196" i="2"/>
  <c r="L196" i="2"/>
  <c r="K196" i="2"/>
  <c r="J196" i="2"/>
  <c r="I196" i="2"/>
  <c r="H196" i="2"/>
  <c r="G196" i="2"/>
  <c r="AS195" i="2"/>
  <c r="AR195" i="2"/>
  <c r="AQ195" i="2"/>
  <c r="AP195" i="2"/>
  <c r="AO195" i="2"/>
  <c r="AN195" i="2"/>
  <c r="AM195" i="2"/>
  <c r="AL195" i="2"/>
  <c r="AJ195" i="2"/>
  <c r="AI195" i="2"/>
  <c r="AH195" i="2"/>
  <c r="BB195" i="2" s="1"/>
  <c r="AG195" i="2"/>
  <c r="AF195" i="2"/>
  <c r="AE195" i="2"/>
  <c r="AD195" i="2"/>
  <c r="AC195" i="2"/>
  <c r="AB195" i="2"/>
  <c r="Z195" i="2"/>
  <c r="Y195" i="2"/>
  <c r="X195" i="2"/>
  <c r="W195" i="2"/>
  <c r="V195" i="2"/>
  <c r="U195" i="2"/>
  <c r="T195" i="2"/>
  <c r="S195" i="2"/>
  <c r="R195" i="2"/>
  <c r="P195" i="2"/>
  <c r="O195" i="2"/>
  <c r="N195" i="2"/>
  <c r="M195" i="2"/>
  <c r="L195" i="2"/>
  <c r="K195" i="2"/>
  <c r="J195" i="2"/>
  <c r="I195" i="2"/>
  <c r="H195" i="2"/>
  <c r="AS194" i="2"/>
  <c r="AR194" i="2"/>
  <c r="AQ194" i="2"/>
  <c r="AP194" i="2"/>
  <c r="AO194" i="2"/>
  <c r="AN194" i="2"/>
  <c r="AM194" i="2"/>
  <c r="AL194" i="2"/>
  <c r="AK194" i="2"/>
  <c r="AJ194" i="2"/>
  <c r="AI194" i="2"/>
  <c r="AH194" i="2"/>
  <c r="AG194" i="2"/>
  <c r="AF194" i="2"/>
  <c r="AE194" i="2"/>
  <c r="AD194" i="2"/>
  <c r="AC194" i="2"/>
  <c r="AB194" i="2"/>
  <c r="AA194" i="2"/>
  <c r="Z194" i="2"/>
  <c r="Y194" i="2"/>
  <c r="X194" i="2"/>
  <c r="W194" i="2"/>
  <c r="V194" i="2"/>
  <c r="U194" i="2"/>
  <c r="T194" i="2"/>
  <c r="S194" i="2"/>
  <c r="R194" i="2"/>
  <c r="Q194" i="2"/>
  <c r="P194" i="2"/>
  <c r="O194" i="2"/>
  <c r="N194" i="2"/>
  <c r="M194" i="2"/>
  <c r="L194" i="2"/>
  <c r="K194" i="2"/>
  <c r="J194" i="2"/>
  <c r="I194" i="2"/>
  <c r="H194" i="2"/>
  <c r="G194" i="2"/>
  <c r="AS193" i="2"/>
  <c r="BC193" i="2" s="1"/>
  <c r="AR193" i="2"/>
  <c r="AQ193" i="2"/>
  <c r="AP193" i="2"/>
  <c r="AO193" i="2"/>
  <c r="AY193" i="2" s="1"/>
  <c r="AN193" i="2"/>
  <c r="AM193" i="2"/>
  <c r="AL193" i="2"/>
  <c r="AJ193" i="2"/>
  <c r="AI193" i="2"/>
  <c r="AH193" i="2"/>
  <c r="AG193" i="2"/>
  <c r="AF193" i="2"/>
  <c r="AE193" i="2"/>
  <c r="AD193" i="2"/>
  <c r="AC193" i="2"/>
  <c r="AB193" i="2"/>
  <c r="Z193" i="2"/>
  <c r="Y193" i="2"/>
  <c r="X193" i="2"/>
  <c r="W193" i="2"/>
  <c r="V193" i="2"/>
  <c r="U193" i="2"/>
  <c r="T193" i="2"/>
  <c r="S193" i="2"/>
  <c r="R193" i="2"/>
  <c r="P193" i="2"/>
  <c r="O193" i="2"/>
  <c r="N193" i="2"/>
  <c r="M193" i="2"/>
  <c r="L193" i="2"/>
  <c r="K193" i="2"/>
  <c r="J193" i="2"/>
  <c r="I193" i="2"/>
  <c r="H193" i="2"/>
  <c r="AS192" i="2"/>
  <c r="AR192" i="2"/>
  <c r="AQ192" i="2"/>
  <c r="AP192" i="2"/>
  <c r="AO192" i="2"/>
  <c r="AN192" i="2"/>
  <c r="AM192" i="2"/>
  <c r="AL192" i="2"/>
  <c r="AK192" i="2"/>
  <c r="AJ192" i="2"/>
  <c r="AI192" i="2"/>
  <c r="AH192" i="2"/>
  <c r="AG192" i="2"/>
  <c r="AF192" i="2"/>
  <c r="AE192" i="2"/>
  <c r="AD192" i="2"/>
  <c r="AC192" i="2"/>
  <c r="AB192" i="2"/>
  <c r="AA192" i="2"/>
  <c r="Z192" i="2"/>
  <c r="Y192" i="2"/>
  <c r="X192" i="2"/>
  <c r="W192" i="2"/>
  <c r="V192" i="2"/>
  <c r="U192" i="2"/>
  <c r="T192" i="2"/>
  <c r="S192" i="2"/>
  <c r="R192" i="2"/>
  <c r="Q192" i="2"/>
  <c r="P192" i="2"/>
  <c r="O192" i="2"/>
  <c r="N192" i="2"/>
  <c r="M192" i="2"/>
  <c r="L192" i="2"/>
  <c r="K192" i="2"/>
  <c r="J192" i="2"/>
  <c r="I192" i="2"/>
  <c r="H192" i="2"/>
  <c r="G192" i="2"/>
  <c r="AS191" i="2"/>
  <c r="AR191" i="2"/>
  <c r="AQ191" i="2"/>
  <c r="AP191" i="2"/>
  <c r="AO191" i="2"/>
  <c r="AN191" i="2"/>
  <c r="AM191" i="2"/>
  <c r="AL191" i="2"/>
  <c r="AJ191" i="2"/>
  <c r="AI191" i="2"/>
  <c r="AH191" i="2"/>
  <c r="AG191" i="2"/>
  <c r="AF191" i="2"/>
  <c r="AE191" i="2"/>
  <c r="AD191" i="2"/>
  <c r="AC191" i="2"/>
  <c r="AB191" i="2"/>
  <c r="Z191" i="2"/>
  <c r="Y191" i="2"/>
  <c r="X191" i="2"/>
  <c r="W191" i="2"/>
  <c r="V191" i="2"/>
  <c r="U191" i="2"/>
  <c r="T191" i="2"/>
  <c r="S191" i="2"/>
  <c r="R191" i="2"/>
  <c r="P191" i="2"/>
  <c r="O191" i="2"/>
  <c r="N191" i="2"/>
  <c r="M191" i="2"/>
  <c r="L191" i="2"/>
  <c r="AZ191" i="2" s="1"/>
  <c r="K191" i="2"/>
  <c r="J191" i="2"/>
  <c r="I191" i="2"/>
  <c r="H191" i="2"/>
  <c r="AV191" i="2" s="1"/>
  <c r="AS190" i="2"/>
  <c r="AR190" i="2"/>
  <c r="AQ190" i="2"/>
  <c r="AP190" i="2"/>
  <c r="AO190" i="2"/>
  <c r="AN190" i="2"/>
  <c r="AM190" i="2"/>
  <c r="AL190" i="2"/>
  <c r="AK190" i="2"/>
  <c r="AJ190" i="2"/>
  <c r="AI190" i="2"/>
  <c r="AH190" i="2"/>
  <c r="AG190" i="2"/>
  <c r="AF190" i="2"/>
  <c r="AE190" i="2"/>
  <c r="AD190" i="2"/>
  <c r="AC190" i="2"/>
  <c r="AB190" i="2"/>
  <c r="AA190" i="2"/>
  <c r="Z190" i="2"/>
  <c r="Y190" i="2"/>
  <c r="X190" i="2"/>
  <c r="W190" i="2"/>
  <c r="V190" i="2"/>
  <c r="U190" i="2"/>
  <c r="T190" i="2"/>
  <c r="S190" i="2"/>
  <c r="R190" i="2"/>
  <c r="Q190" i="2"/>
  <c r="P190" i="2"/>
  <c r="O190" i="2"/>
  <c r="N190" i="2"/>
  <c r="M190" i="2"/>
  <c r="L190" i="2"/>
  <c r="K190" i="2"/>
  <c r="J190" i="2"/>
  <c r="I190" i="2"/>
  <c r="H190" i="2"/>
  <c r="G190" i="2"/>
  <c r="AS189" i="2"/>
  <c r="AR189" i="2"/>
  <c r="AQ189" i="2"/>
  <c r="AP189" i="2"/>
  <c r="AO189" i="2"/>
  <c r="AN189" i="2"/>
  <c r="AM189" i="2"/>
  <c r="AL189" i="2"/>
  <c r="AJ189" i="2"/>
  <c r="AI189" i="2"/>
  <c r="AH189" i="2"/>
  <c r="AG189" i="2"/>
  <c r="AF189" i="2"/>
  <c r="AE189" i="2"/>
  <c r="AD189" i="2"/>
  <c r="AC189" i="2"/>
  <c r="AB189" i="2"/>
  <c r="Z189" i="2"/>
  <c r="Y189" i="2"/>
  <c r="X189" i="2"/>
  <c r="W189" i="2"/>
  <c r="BA189" i="2" s="1"/>
  <c r="V189" i="2"/>
  <c r="U189" i="2"/>
  <c r="T189" i="2"/>
  <c r="S189" i="2"/>
  <c r="AW189" i="2" s="1"/>
  <c r="R189" i="2"/>
  <c r="P189" i="2"/>
  <c r="O189" i="2"/>
  <c r="N189" i="2"/>
  <c r="BB189" i="2" s="1"/>
  <c r="M189" i="2"/>
  <c r="L189" i="2"/>
  <c r="K189" i="2"/>
  <c r="J189" i="2"/>
  <c r="AX189" i="2" s="1"/>
  <c r="I189" i="2"/>
  <c r="H189" i="2"/>
  <c r="AS188" i="2"/>
  <c r="AR188" i="2"/>
  <c r="AQ188" i="2"/>
  <c r="AP188" i="2"/>
  <c r="AO188" i="2"/>
  <c r="AN188" i="2"/>
  <c r="AM188" i="2"/>
  <c r="AL188" i="2"/>
  <c r="AK188" i="2"/>
  <c r="AJ188" i="2"/>
  <c r="AI188" i="2"/>
  <c r="AH188" i="2"/>
  <c r="AG188" i="2"/>
  <c r="AF188" i="2"/>
  <c r="AE188" i="2"/>
  <c r="AD188" i="2"/>
  <c r="AC188" i="2"/>
  <c r="AB188" i="2"/>
  <c r="AA188" i="2"/>
  <c r="Z188" i="2"/>
  <c r="Y188" i="2"/>
  <c r="X188" i="2"/>
  <c r="W188" i="2"/>
  <c r="V188" i="2"/>
  <c r="U188" i="2"/>
  <c r="T188" i="2"/>
  <c r="S188" i="2"/>
  <c r="R188" i="2"/>
  <c r="Q188" i="2"/>
  <c r="P188" i="2"/>
  <c r="O188" i="2"/>
  <c r="N188" i="2"/>
  <c r="M188" i="2"/>
  <c r="L188" i="2"/>
  <c r="K188" i="2"/>
  <c r="J188" i="2"/>
  <c r="I188" i="2"/>
  <c r="H188" i="2"/>
  <c r="G188" i="2"/>
  <c r="AS187" i="2"/>
  <c r="AR187" i="2"/>
  <c r="AQ187" i="2"/>
  <c r="AP187" i="2"/>
  <c r="AO187" i="2"/>
  <c r="AN187" i="2"/>
  <c r="AM187" i="2"/>
  <c r="AL187" i="2"/>
  <c r="AJ187" i="2"/>
  <c r="AI187" i="2"/>
  <c r="AH187" i="2"/>
  <c r="BB187" i="2" s="1"/>
  <c r="AG187" i="2"/>
  <c r="AF187" i="2"/>
  <c r="AE187" i="2"/>
  <c r="AD187" i="2"/>
  <c r="AX187" i="2" s="1"/>
  <c r="AC187" i="2"/>
  <c r="AB187" i="2"/>
  <c r="Z187" i="2"/>
  <c r="Y187" i="2"/>
  <c r="BC187" i="2" s="1"/>
  <c r="X187" i="2"/>
  <c r="W187" i="2"/>
  <c r="V187" i="2"/>
  <c r="U187" i="2"/>
  <c r="AY187" i="2" s="1"/>
  <c r="T187" i="2"/>
  <c r="S187" i="2"/>
  <c r="R187" i="2"/>
  <c r="P187" i="2"/>
  <c r="O187" i="2"/>
  <c r="N187" i="2"/>
  <c r="M187" i="2"/>
  <c r="L187" i="2"/>
  <c r="K187" i="2"/>
  <c r="J187" i="2"/>
  <c r="I187" i="2"/>
  <c r="H187" i="2"/>
  <c r="AS186" i="2"/>
  <c r="AR186" i="2"/>
  <c r="AQ186" i="2"/>
  <c r="AP186" i="2"/>
  <c r="AO186" i="2"/>
  <c r="AN186" i="2"/>
  <c r="AM186" i="2"/>
  <c r="AL186" i="2"/>
  <c r="AK186" i="2"/>
  <c r="AJ186" i="2"/>
  <c r="AI186" i="2"/>
  <c r="AH186" i="2"/>
  <c r="AG186" i="2"/>
  <c r="AF186" i="2"/>
  <c r="AE186" i="2"/>
  <c r="AD186" i="2"/>
  <c r="AC186" i="2"/>
  <c r="AB186" i="2"/>
  <c r="AA186" i="2"/>
  <c r="Z186" i="2"/>
  <c r="Y186" i="2"/>
  <c r="X186" i="2"/>
  <c r="W186" i="2"/>
  <c r="V186" i="2"/>
  <c r="U186" i="2"/>
  <c r="T186" i="2"/>
  <c r="S186" i="2"/>
  <c r="R186" i="2"/>
  <c r="Q186" i="2"/>
  <c r="P186" i="2"/>
  <c r="O186" i="2"/>
  <c r="N186" i="2"/>
  <c r="M186" i="2"/>
  <c r="L186" i="2"/>
  <c r="K186" i="2"/>
  <c r="J186" i="2"/>
  <c r="I186" i="2"/>
  <c r="H186" i="2"/>
  <c r="G186" i="2"/>
  <c r="AS185" i="2"/>
  <c r="AR185" i="2"/>
  <c r="AQ185" i="2"/>
  <c r="AP185" i="2"/>
  <c r="AO185" i="2"/>
  <c r="AN185" i="2"/>
  <c r="AM185" i="2"/>
  <c r="AL185" i="2"/>
  <c r="AJ185" i="2"/>
  <c r="AI185" i="2"/>
  <c r="AH185" i="2"/>
  <c r="AG185" i="2"/>
  <c r="AF185" i="2"/>
  <c r="AZ185" i="2" s="1"/>
  <c r="AE185" i="2"/>
  <c r="AD185" i="2"/>
  <c r="AC185" i="2"/>
  <c r="AB185" i="2"/>
  <c r="AV185" i="2" s="1"/>
  <c r="Z185" i="2"/>
  <c r="Y185" i="2"/>
  <c r="X185" i="2"/>
  <c r="W185" i="2"/>
  <c r="BA185" i="2" s="1"/>
  <c r="V185" i="2"/>
  <c r="U185" i="2"/>
  <c r="T185" i="2"/>
  <c r="S185" i="2"/>
  <c r="AW185" i="2" s="1"/>
  <c r="R185" i="2"/>
  <c r="P185" i="2"/>
  <c r="O185" i="2"/>
  <c r="N185" i="2"/>
  <c r="M185" i="2"/>
  <c r="L185" i="2"/>
  <c r="K185" i="2"/>
  <c r="J185" i="2"/>
  <c r="I185" i="2"/>
  <c r="H185" i="2"/>
  <c r="AS184" i="2"/>
  <c r="AR184" i="2"/>
  <c r="AQ184" i="2"/>
  <c r="AP184" i="2"/>
  <c r="AO184" i="2"/>
  <c r="AN184" i="2"/>
  <c r="AM184" i="2"/>
  <c r="AL184" i="2"/>
  <c r="AK184" i="2"/>
  <c r="AJ184" i="2"/>
  <c r="AI184" i="2"/>
  <c r="AH184" i="2"/>
  <c r="AG184" i="2"/>
  <c r="AF184" i="2"/>
  <c r="AE184" i="2"/>
  <c r="AD184" i="2"/>
  <c r="AC184" i="2"/>
  <c r="AB184" i="2"/>
  <c r="AA184" i="2"/>
  <c r="Z184" i="2"/>
  <c r="Y184" i="2"/>
  <c r="X184" i="2"/>
  <c r="W184" i="2"/>
  <c r="V184" i="2"/>
  <c r="U184" i="2"/>
  <c r="T184" i="2"/>
  <c r="S184" i="2"/>
  <c r="R184" i="2"/>
  <c r="Q184" i="2"/>
  <c r="P184" i="2"/>
  <c r="O184" i="2"/>
  <c r="N184" i="2"/>
  <c r="M184" i="2"/>
  <c r="L184" i="2"/>
  <c r="K184" i="2"/>
  <c r="J184" i="2"/>
  <c r="I184" i="2"/>
  <c r="H184" i="2"/>
  <c r="G184" i="2"/>
  <c r="AS183" i="2"/>
  <c r="AR183" i="2"/>
  <c r="AQ183" i="2"/>
  <c r="BA183" i="2" s="1"/>
  <c r="AP183" i="2"/>
  <c r="AO183" i="2"/>
  <c r="AN183" i="2"/>
  <c r="AM183" i="2"/>
  <c r="AW183" i="2" s="1"/>
  <c r="AL183" i="2"/>
  <c r="AJ183" i="2"/>
  <c r="AI183" i="2"/>
  <c r="AH183" i="2"/>
  <c r="BB183" i="2" s="1"/>
  <c r="AG183" i="2"/>
  <c r="AF183" i="2"/>
  <c r="AE183" i="2"/>
  <c r="AD183" i="2"/>
  <c r="AX183" i="2" s="1"/>
  <c r="AC183" i="2"/>
  <c r="AB183" i="2"/>
  <c r="Z183" i="2"/>
  <c r="Y183" i="2"/>
  <c r="X183" i="2"/>
  <c r="W183" i="2"/>
  <c r="V183" i="2"/>
  <c r="U183" i="2"/>
  <c r="T183" i="2"/>
  <c r="S183" i="2"/>
  <c r="R183" i="2"/>
  <c r="P183" i="2"/>
  <c r="O183" i="2"/>
  <c r="N183" i="2"/>
  <c r="M183" i="2"/>
  <c r="L183" i="2"/>
  <c r="K183" i="2"/>
  <c r="J183" i="2"/>
  <c r="I183" i="2"/>
  <c r="H183" i="2"/>
  <c r="AS182" i="2"/>
  <c r="AR182" i="2"/>
  <c r="AQ182" i="2"/>
  <c r="AP182" i="2"/>
  <c r="AO182" i="2"/>
  <c r="AN182" i="2"/>
  <c r="AM182" i="2"/>
  <c r="AL182" i="2"/>
  <c r="AK182" i="2"/>
  <c r="AJ182" i="2"/>
  <c r="AI182" i="2"/>
  <c r="AH182" i="2"/>
  <c r="AG182" i="2"/>
  <c r="AF182" i="2"/>
  <c r="AE182" i="2"/>
  <c r="AD182" i="2"/>
  <c r="AC182" i="2"/>
  <c r="AB182" i="2"/>
  <c r="AA182" i="2"/>
  <c r="Z182" i="2"/>
  <c r="Y182" i="2"/>
  <c r="X182" i="2"/>
  <c r="W182" i="2"/>
  <c r="V182" i="2"/>
  <c r="U182" i="2"/>
  <c r="T182" i="2"/>
  <c r="S182" i="2"/>
  <c r="R182" i="2"/>
  <c r="Q182" i="2"/>
  <c r="P182" i="2"/>
  <c r="O182" i="2"/>
  <c r="N182" i="2"/>
  <c r="M182" i="2"/>
  <c r="L182" i="2"/>
  <c r="K182" i="2"/>
  <c r="J182" i="2"/>
  <c r="I182" i="2"/>
  <c r="H182" i="2"/>
  <c r="G182" i="2"/>
  <c r="AS181" i="2"/>
  <c r="BC181" i="2" s="1"/>
  <c r="AR181" i="2"/>
  <c r="AQ181" i="2"/>
  <c r="AP181" i="2"/>
  <c r="AO181" i="2"/>
  <c r="AY181" i="2" s="1"/>
  <c r="AN181" i="2"/>
  <c r="AM181" i="2"/>
  <c r="AL181" i="2"/>
  <c r="AJ181" i="2"/>
  <c r="AI181" i="2"/>
  <c r="AH181" i="2"/>
  <c r="AG181" i="2"/>
  <c r="AF181" i="2"/>
  <c r="AE181" i="2"/>
  <c r="AD181" i="2"/>
  <c r="AC181" i="2"/>
  <c r="AB181" i="2"/>
  <c r="Z181" i="2"/>
  <c r="Y181" i="2"/>
  <c r="X181" i="2"/>
  <c r="W181" i="2"/>
  <c r="V181" i="2"/>
  <c r="U181" i="2"/>
  <c r="T181" i="2"/>
  <c r="S181" i="2"/>
  <c r="R181" i="2"/>
  <c r="P181" i="2"/>
  <c r="O181" i="2"/>
  <c r="N181" i="2"/>
  <c r="BB181" i="2" s="1"/>
  <c r="M181" i="2"/>
  <c r="L181" i="2"/>
  <c r="K181" i="2"/>
  <c r="J181" i="2"/>
  <c r="AX181" i="2" s="1"/>
  <c r="I181" i="2"/>
  <c r="H181" i="2"/>
  <c r="AS180" i="2"/>
  <c r="AR180" i="2"/>
  <c r="AQ180" i="2"/>
  <c r="AP180" i="2"/>
  <c r="AO180" i="2"/>
  <c r="AN180" i="2"/>
  <c r="AM180" i="2"/>
  <c r="AL180" i="2"/>
  <c r="AK180" i="2"/>
  <c r="AJ180" i="2"/>
  <c r="AI180" i="2"/>
  <c r="AH180" i="2"/>
  <c r="AG180" i="2"/>
  <c r="AF180" i="2"/>
  <c r="AE180" i="2"/>
  <c r="AD180" i="2"/>
  <c r="AC180" i="2"/>
  <c r="AB180" i="2"/>
  <c r="AA180" i="2"/>
  <c r="Z180" i="2"/>
  <c r="Y180" i="2"/>
  <c r="X180" i="2"/>
  <c r="W180" i="2"/>
  <c r="V180" i="2"/>
  <c r="U180" i="2"/>
  <c r="T180" i="2"/>
  <c r="S180" i="2"/>
  <c r="R180" i="2"/>
  <c r="Q180" i="2"/>
  <c r="P180" i="2"/>
  <c r="O180" i="2"/>
  <c r="N180" i="2"/>
  <c r="M180" i="2"/>
  <c r="L180" i="2"/>
  <c r="K180" i="2"/>
  <c r="J180" i="2"/>
  <c r="I180" i="2"/>
  <c r="H180" i="2"/>
  <c r="AV180" i="2" s="1"/>
  <c r="G180" i="2"/>
  <c r="AS179" i="2"/>
  <c r="AR179" i="2"/>
  <c r="AQ179" i="2"/>
  <c r="AP179" i="2"/>
  <c r="AO179" i="2"/>
  <c r="AN179" i="2"/>
  <c r="AM179" i="2"/>
  <c r="AL179" i="2"/>
  <c r="AJ179" i="2"/>
  <c r="AI179" i="2"/>
  <c r="AH179" i="2"/>
  <c r="AG179" i="2"/>
  <c r="AF179" i="2"/>
  <c r="AE179" i="2"/>
  <c r="AD179" i="2"/>
  <c r="AX179" i="2" s="1"/>
  <c r="AC179" i="2"/>
  <c r="AB179" i="2"/>
  <c r="Z179" i="2"/>
  <c r="Y179" i="2"/>
  <c r="BC179" i="2" s="1"/>
  <c r="X179" i="2"/>
  <c r="W179" i="2"/>
  <c r="V179" i="2"/>
  <c r="U179" i="2"/>
  <c r="AY179" i="2" s="1"/>
  <c r="T179" i="2"/>
  <c r="S179" i="2"/>
  <c r="R179" i="2"/>
  <c r="P179" i="2"/>
  <c r="O179" i="2"/>
  <c r="N179" i="2"/>
  <c r="M179" i="2"/>
  <c r="L179" i="2"/>
  <c r="AZ179" i="2" s="1"/>
  <c r="K179" i="2"/>
  <c r="J179" i="2"/>
  <c r="I179" i="2"/>
  <c r="H179" i="2"/>
  <c r="AV179" i="2" s="1"/>
  <c r="AS178" i="2"/>
  <c r="AR178" i="2"/>
  <c r="AQ178" i="2"/>
  <c r="AP178" i="2"/>
  <c r="AO178" i="2"/>
  <c r="AN178" i="2"/>
  <c r="AM178" i="2"/>
  <c r="AL178" i="2"/>
  <c r="AK178" i="2"/>
  <c r="AJ178" i="2"/>
  <c r="AI178" i="2"/>
  <c r="AH178" i="2"/>
  <c r="AG178" i="2"/>
  <c r="AF178" i="2"/>
  <c r="AE178" i="2"/>
  <c r="AD178" i="2"/>
  <c r="AC178" i="2"/>
  <c r="AB178" i="2"/>
  <c r="AA178" i="2"/>
  <c r="Z178" i="2"/>
  <c r="Y178" i="2"/>
  <c r="X178" i="2"/>
  <c r="W178" i="2"/>
  <c r="V178" i="2"/>
  <c r="U178" i="2"/>
  <c r="T178" i="2"/>
  <c r="S178" i="2"/>
  <c r="R178" i="2"/>
  <c r="Q178" i="2"/>
  <c r="P178" i="2"/>
  <c r="O178" i="2"/>
  <c r="N178" i="2"/>
  <c r="M178" i="2"/>
  <c r="L178" i="2"/>
  <c r="K178" i="2"/>
  <c r="J178" i="2"/>
  <c r="I178" i="2"/>
  <c r="H178" i="2"/>
  <c r="G178" i="2"/>
  <c r="AS177" i="2"/>
  <c r="AR177" i="2"/>
  <c r="AQ177" i="2"/>
  <c r="AP177" i="2"/>
  <c r="AO177" i="2"/>
  <c r="AN177" i="2"/>
  <c r="AM177" i="2"/>
  <c r="AL177" i="2"/>
  <c r="AJ177" i="2"/>
  <c r="AI177" i="2"/>
  <c r="AH177" i="2"/>
  <c r="AG177" i="2"/>
  <c r="AF177" i="2"/>
  <c r="AZ177" i="2" s="1"/>
  <c r="AE177" i="2"/>
  <c r="AD177" i="2"/>
  <c r="AC177" i="2"/>
  <c r="AB177" i="2"/>
  <c r="AV177" i="2" s="1"/>
  <c r="Z177" i="2"/>
  <c r="Y177" i="2"/>
  <c r="X177" i="2"/>
  <c r="W177" i="2"/>
  <c r="BA177" i="2" s="1"/>
  <c r="V177" i="2"/>
  <c r="U177" i="2"/>
  <c r="T177" i="2"/>
  <c r="S177" i="2"/>
  <c r="AW177" i="2" s="1"/>
  <c r="R177" i="2"/>
  <c r="P177" i="2"/>
  <c r="O177" i="2"/>
  <c r="N177" i="2"/>
  <c r="M177" i="2"/>
  <c r="L177" i="2"/>
  <c r="K177" i="2"/>
  <c r="J177" i="2"/>
  <c r="AX177" i="2" s="1"/>
  <c r="I177" i="2"/>
  <c r="H177" i="2"/>
  <c r="AS176" i="2"/>
  <c r="AR176" i="2"/>
  <c r="AQ176" i="2"/>
  <c r="AP176" i="2"/>
  <c r="AO176" i="2"/>
  <c r="AN176" i="2"/>
  <c r="AM176" i="2"/>
  <c r="AL176" i="2"/>
  <c r="AK176" i="2"/>
  <c r="AJ176" i="2"/>
  <c r="AI176" i="2"/>
  <c r="AH176" i="2"/>
  <c r="AG176" i="2"/>
  <c r="AF176" i="2"/>
  <c r="AE176" i="2"/>
  <c r="AD176" i="2"/>
  <c r="AC176" i="2"/>
  <c r="AB176" i="2"/>
  <c r="AA176" i="2"/>
  <c r="Z176" i="2"/>
  <c r="Y176" i="2"/>
  <c r="X176" i="2"/>
  <c r="W176" i="2"/>
  <c r="V176" i="2"/>
  <c r="U176" i="2"/>
  <c r="T176" i="2"/>
  <c r="S176" i="2"/>
  <c r="R176" i="2"/>
  <c r="Q176" i="2"/>
  <c r="P176" i="2"/>
  <c r="O176" i="2"/>
  <c r="N176" i="2"/>
  <c r="M176" i="2"/>
  <c r="L176" i="2"/>
  <c r="K176" i="2"/>
  <c r="J176" i="2"/>
  <c r="I176" i="2"/>
  <c r="H176" i="2"/>
  <c r="G176" i="2"/>
  <c r="AS175" i="2"/>
  <c r="AR175" i="2"/>
  <c r="AQ175" i="2"/>
  <c r="BA175" i="2" s="1"/>
  <c r="AP175" i="2"/>
  <c r="AO175" i="2"/>
  <c r="AN175" i="2"/>
  <c r="AM175" i="2"/>
  <c r="AW175" i="2" s="1"/>
  <c r="AL175" i="2"/>
  <c r="AJ175" i="2"/>
  <c r="AI175" i="2"/>
  <c r="AH175" i="2"/>
  <c r="BB175" i="2" s="1"/>
  <c r="AG175" i="2"/>
  <c r="AF175" i="2"/>
  <c r="AE175" i="2"/>
  <c r="AD175" i="2"/>
  <c r="AX175" i="2" s="1"/>
  <c r="AC175" i="2"/>
  <c r="AB175" i="2"/>
  <c r="Z175" i="2"/>
  <c r="Y175" i="2"/>
  <c r="BC175" i="2" s="1"/>
  <c r="X175" i="2"/>
  <c r="W175" i="2"/>
  <c r="V175" i="2"/>
  <c r="U175" i="2"/>
  <c r="T175" i="2"/>
  <c r="S175" i="2"/>
  <c r="R175" i="2"/>
  <c r="P175" i="2"/>
  <c r="O175" i="2"/>
  <c r="N175" i="2"/>
  <c r="M175" i="2"/>
  <c r="L175" i="2"/>
  <c r="K175" i="2"/>
  <c r="J175" i="2"/>
  <c r="I175" i="2"/>
  <c r="H175" i="2"/>
  <c r="AS174" i="2"/>
  <c r="AR174" i="2"/>
  <c r="AQ174" i="2"/>
  <c r="AP174" i="2"/>
  <c r="AO174" i="2"/>
  <c r="AN174" i="2"/>
  <c r="AM174" i="2"/>
  <c r="AL174" i="2"/>
  <c r="AK174" i="2"/>
  <c r="AJ174" i="2"/>
  <c r="AI174" i="2"/>
  <c r="AH174" i="2"/>
  <c r="AG174" i="2"/>
  <c r="AF174" i="2"/>
  <c r="AE174" i="2"/>
  <c r="AD174" i="2"/>
  <c r="AC174" i="2"/>
  <c r="AB174" i="2"/>
  <c r="AA174" i="2"/>
  <c r="Z174" i="2"/>
  <c r="Y174" i="2"/>
  <c r="X174" i="2"/>
  <c r="W174" i="2"/>
  <c r="V174" i="2"/>
  <c r="U174" i="2"/>
  <c r="T174" i="2"/>
  <c r="S174" i="2"/>
  <c r="R174" i="2"/>
  <c r="Q174" i="2"/>
  <c r="P174" i="2"/>
  <c r="O174" i="2"/>
  <c r="N174" i="2"/>
  <c r="M174" i="2"/>
  <c r="L174" i="2"/>
  <c r="K174" i="2"/>
  <c r="J174" i="2"/>
  <c r="I174" i="2"/>
  <c r="H174" i="2"/>
  <c r="G174" i="2"/>
  <c r="AS173" i="2"/>
  <c r="BC173" i="2" s="1"/>
  <c r="AR173" i="2"/>
  <c r="AQ173" i="2"/>
  <c r="AP173" i="2"/>
  <c r="AO173" i="2"/>
  <c r="AY173" i="2" s="1"/>
  <c r="AN173" i="2"/>
  <c r="AM173" i="2"/>
  <c r="AL173" i="2"/>
  <c r="AJ173" i="2"/>
  <c r="AI173" i="2"/>
  <c r="AH173" i="2"/>
  <c r="AG173" i="2"/>
  <c r="AF173" i="2"/>
  <c r="AZ173" i="2" s="1"/>
  <c r="AE173" i="2"/>
  <c r="AD173" i="2"/>
  <c r="AC173" i="2"/>
  <c r="AB173" i="2"/>
  <c r="AV173" i="2" s="1"/>
  <c r="Z173" i="2"/>
  <c r="Y173" i="2"/>
  <c r="X173" i="2"/>
  <c r="W173" i="2"/>
  <c r="V173" i="2"/>
  <c r="U173" i="2"/>
  <c r="T173" i="2"/>
  <c r="S173" i="2"/>
  <c r="R173" i="2"/>
  <c r="P173" i="2"/>
  <c r="O173" i="2"/>
  <c r="N173" i="2"/>
  <c r="BB173" i="2" s="1"/>
  <c r="M173" i="2"/>
  <c r="L173" i="2"/>
  <c r="K173" i="2"/>
  <c r="J173" i="2"/>
  <c r="I173" i="2"/>
  <c r="H173" i="2"/>
  <c r="AS172" i="2"/>
  <c r="AR172" i="2"/>
  <c r="AQ172" i="2"/>
  <c r="AP172" i="2"/>
  <c r="AO172" i="2"/>
  <c r="AN172" i="2"/>
  <c r="AM172" i="2"/>
  <c r="AL172" i="2"/>
  <c r="AK172" i="2"/>
  <c r="AJ172" i="2"/>
  <c r="AI172" i="2"/>
  <c r="AH172" i="2"/>
  <c r="AG172" i="2"/>
  <c r="AF172" i="2"/>
  <c r="AE172" i="2"/>
  <c r="AD172" i="2"/>
  <c r="AC172" i="2"/>
  <c r="AB172" i="2"/>
  <c r="AA172" i="2"/>
  <c r="Z172" i="2"/>
  <c r="Y172" i="2"/>
  <c r="X172" i="2"/>
  <c r="W172" i="2"/>
  <c r="V172" i="2"/>
  <c r="U172" i="2"/>
  <c r="T172" i="2"/>
  <c r="S172" i="2"/>
  <c r="R172" i="2"/>
  <c r="Q172" i="2"/>
  <c r="P172" i="2"/>
  <c r="O172" i="2"/>
  <c r="N172" i="2"/>
  <c r="M172" i="2"/>
  <c r="L172" i="2"/>
  <c r="K172" i="2"/>
  <c r="J172" i="2"/>
  <c r="I172" i="2"/>
  <c r="H172" i="2"/>
  <c r="G172" i="2"/>
  <c r="AS171" i="2"/>
  <c r="AR171" i="2"/>
  <c r="AQ171" i="2"/>
  <c r="BA171" i="2" s="1"/>
  <c r="AP171" i="2"/>
  <c r="AO171" i="2"/>
  <c r="AN171" i="2"/>
  <c r="AM171" i="2"/>
  <c r="AW171" i="2" s="1"/>
  <c r="AL171" i="2"/>
  <c r="AJ171" i="2"/>
  <c r="AI171" i="2"/>
  <c r="AH171" i="2"/>
  <c r="BB171" i="2" s="1"/>
  <c r="AG171" i="2"/>
  <c r="AF171" i="2"/>
  <c r="AE171" i="2"/>
  <c r="AD171" i="2"/>
  <c r="AC171" i="2"/>
  <c r="AB171" i="2"/>
  <c r="Z171" i="2"/>
  <c r="Y171" i="2"/>
  <c r="BC171" i="2" s="1"/>
  <c r="X171" i="2"/>
  <c r="W171" i="2"/>
  <c r="V171" i="2"/>
  <c r="U171" i="2"/>
  <c r="T171" i="2"/>
  <c r="S171" i="2"/>
  <c r="R171" i="2"/>
  <c r="P171" i="2"/>
  <c r="O171" i="2"/>
  <c r="N171" i="2"/>
  <c r="M171" i="2"/>
  <c r="L171" i="2"/>
  <c r="AZ171" i="2" s="1"/>
  <c r="K171" i="2"/>
  <c r="J171" i="2"/>
  <c r="I171" i="2"/>
  <c r="H171" i="2"/>
  <c r="AV171" i="2" s="1"/>
  <c r="AS170" i="2"/>
  <c r="AR170" i="2"/>
  <c r="AQ170" i="2"/>
  <c r="AP170" i="2"/>
  <c r="AO170" i="2"/>
  <c r="AN170" i="2"/>
  <c r="AM170" i="2"/>
  <c r="AL170" i="2"/>
  <c r="AK170" i="2"/>
  <c r="AJ170" i="2"/>
  <c r="AI170" i="2"/>
  <c r="AH170" i="2"/>
  <c r="AG170" i="2"/>
  <c r="AF170" i="2"/>
  <c r="AE170" i="2"/>
  <c r="AD170" i="2"/>
  <c r="AC170" i="2"/>
  <c r="AB170" i="2"/>
  <c r="AA170" i="2"/>
  <c r="Z170" i="2"/>
  <c r="Y170" i="2"/>
  <c r="X170" i="2"/>
  <c r="W170" i="2"/>
  <c r="V170" i="2"/>
  <c r="U170" i="2"/>
  <c r="T170" i="2"/>
  <c r="S170" i="2"/>
  <c r="R170" i="2"/>
  <c r="Q170" i="2"/>
  <c r="P170" i="2"/>
  <c r="O170" i="2"/>
  <c r="N170" i="2"/>
  <c r="M170" i="2"/>
  <c r="L170" i="2"/>
  <c r="K170" i="2"/>
  <c r="J170" i="2"/>
  <c r="I170" i="2"/>
  <c r="H170" i="2"/>
  <c r="G170" i="2"/>
  <c r="AS169" i="2"/>
  <c r="BC169" i="2" s="1"/>
  <c r="AR169" i="2"/>
  <c r="AQ169" i="2"/>
  <c r="AP169" i="2"/>
  <c r="AO169" i="2"/>
  <c r="AY169" i="2" s="1"/>
  <c r="AN169" i="2"/>
  <c r="AM169" i="2"/>
  <c r="AL169" i="2"/>
  <c r="AJ169" i="2"/>
  <c r="AI169" i="2"/>
  <c r="AH169" i="2"/>
  <c r="AG169" i="2"/>
  <c r="AF169" i="2"/>
  <c r="AZ169" i="2" s="1"/>
  <c r="AE169" i="2"/>
  <c r="AD169" i="2"/>
  <c r="AC169" i="2"/>
  <c r="AB169" i="2"/>
  <c r="Z169" i="2"/>
  <c r="Y169" i="2"/>
  <c r="X169" i="2"/>
  <c r="W169" i="2"/>
  <c r="BA169" i="2" s="1"/>
  <c r="V169" i="2"/>
  <c r="U169" i="2"/>
  <c r="T169" i="2"/>
  <c r="S169" i="2"/>
  <c r="R169" i="2"/>
  <c r="P169" i="2"/>
  <c r="O169" i="2"/>
  <c r="N169" i="2"/>
  <c r="BB169" i="2" s="1"/>
  <c r="M169" i="2"/>
  <c r="L169" i="2"/>
  <c r="K169" i="2"/>
  <c r="J169" i="2"/>
  <c r="AX169" i="2" s="1"/>
  <c r="I169" i="2"/>
  <c r="H169" i="2"/>
  <c r="AS168" i="2"/>
  <c r="AR168" i="2"/>
  <c r="AQ168" i="2"/>
  <c r="AP168" i="2"/>
  <c r="AO168" i="2"/>
  <c r="AN168" i="2"/>
  <c r="AM168" i="2"/>
  <c r="AL168" i="2"/>
  <c r="AK168" i="2"/>
  <c r="AJ168" i="2"/>
  <c r="AI168" i="2"/>
  <c r="AH168" i="2"/>
  <c r="AG168" i="2"/>
  <c r="AF168" i="2"/>
  <c r="AE168" i="2"/>
  <c r="AD168" i="2"/>
  <c r="AC168" i="2"/>
  <c r="AB168" i="2"/>
  <c r="AA168" i="2"/>
  <c r="Z168" i="2"/>
  <c r="Y168" i="2"/>
  <c r="X168" i="2"/>
  <c r="W168" i="2"/>
  <c r="V168" i="2"/>
  <c r="U168" i="2"/>
  <c r="T168" i="2"/>
  <c r="S168" i="2"/>
  <c r="R168" i="2"/>
  <c r="Q168" i="2"/>
  <c r="P168" i="2"/>
  <c r="O168" i="2"/>
  <c r="N168" i="2"/>
  <c r="M168" i="2"/>
  <c r="L168" i="2"/>
  <c r="K168" i="2"/>
  <c r="J168" i="2"/>
  <c r="I168" i="2"/>
  <c r="H168" i="2"/>
  <c r="G168" i="2"/>
  <c r="AS167" i="2"/>
  <c r="AR167" i="2"/>
  <c r="AQ167" i="2"/>
  <c r="BA167" i="2" s="1"/>
  <c r="AP167" i="2"/>
  <c r="AO167" i="2"/>
  <c r="AN167" i="2"/>
  <c r="AM167" i="2"/>
  <c r="AL167" i="2"/>
  <c r="AJ167" i="2"/>
  <c r="AI167" i="2"/>
  <c r="AH167" i="2"/>
  <c r="AG167" i="2"/>
  <c r="AF167" i="2"/>
  <c r="AE167" i="2"/>
  <c r="AD167" i="2"/>
  <c r="AX167" i="2" s="1"/>
  <c r="AC167" i="2"/>
  <c r="AB167" i="2"/>
  <c r="Z167" i="2"/>
  <c r="Y167" i="2"/>
  <c r="BC167" i="2" s="1"/>
  <c r="X167" i="2"/>
  <c r="W167" i="2"/>
  <c r="V167" i="2"/>
  <c r="U167" i="2"/>
  <c r="AY167" i="2" s="1"/>
  <c r="T167" i="2"/>
  <c r="S167" i="2"/>
  <c r="R167" i="2"/>
  <c r="P167" i="2"/>
  <c r="O167" i="2"/>
  <c r="N167" i="2"/>
  <c r="M167" i="2"/>
  <c r="L167" i="2"/>
  <c r="AZ167" i="2" s="1"/>
  <c r="K167" i="2"/>
  <c r="J167" i="2"/>
  <c r="I167" i="2"/>
  <c r="H167" i="2"/>
  <c r="AV167" i="2" s="1"/>
  <c r="AS166" i="2"/>
  <c r="AR166" i="2"/>
  <c r="AQ166" i="2"/>
  <c r="AP166" i="2"/>
  <c r="AO166" i="2"/>
  <c r="AN166" i="2"/>
  <c r="AM166" i="2"/>
  <c r="AL166" i="2"/>
  <c r="AK166" i="2"/>
  <c r="AJ166" i="2"/>
  <c r="AI166" i="2"/>
  <c r="AH166" i="2"/>
  <c r="AG166" i="2"/>
  <c r="AF166" i="2"/>
  <c r="AE166" i="2"/>
  <c r="AD166" i="2"/>
  <c r="AC166" i="2"/>
  <c r="AB166" i="2"/>
  <c r="AA166" i="2"/>
  <c r="Z166" i="2"/>
  <c r="Y166" i="2"/>
  <c r="X166" i="2"/>
  <c r="W166" i="2"/>
  <c r="V166" i="2"/>
  <c r="U166" i="2"/>
  <c r="T166" i="2"/>
  <c r="S166" i="2"/>
  <c r="R166" i="2"/>
  <c r="Q166" i="2"/>
  <c r="P166" i="2"/>
  <c r="O166" i="2"/>
  <c r="N166" i="2"/>
  <c r="M166" i="2"/>
  <c r="L166" i="2"/>
  <c r="K166" i="2"/>
  <c r="J166" i="2"/>
  <c r="I166" i="2"/>
  <c r="H166" i="2"/>
  <c r="G166" i="2"/>
  <c r="AS165" i="2"/>
  <c r="AR165" i="2"/>
  <c r="AQ165" i="2"/>
  <c r="AP165" i="2"/>
  <c r="AO165" i="2"/>
  <c r="AY165" i="2" s="1"/>
  <c r="AN165" i="2"/>
  <c r="AM165" i="2"/>
  <c r="AL165" i="2"/>
  <c r="AJ165" i="2"/>
  <c r="AI165" i="2"/>
  <c r="AH165" i="2"/>
  <c r="AG165" i="2"/>
  <c r="AF165" i="2"/>
  <c r="AZ165" i="2" s="1"/>
  <c r="AE165" i="2"/>
  <c r="AD165" i="2"/>
  <c r="AC165" i="2"/>
  <c r="AB165" i="2"/>
  <c r="AV165" i="2" s="1"/>
  <c r="Z165" i="2"/>
  <c r="Y165" i="2"/>
  <c r="X165" i="2"/>
  <c r="W165" i="2"/>
  <c r="BA165" i="2" s="1"/>
  <c r="V165" i="2"/>
  <c r="U165" i="2"/>
  <c r="T165" i="2"/>
  <c r="S165" i="2"/>
  <c r="AW165" i="2" s="1"/>
  <c r="R165" i="2"/>
  <c r="P165" i="2"/>
  <c r="O165" i="2"/>
  <c r="N165" i="2"/>
  <c r="M165" i="2"/>
  <c r="L165" i="2"/>
  <c r="K165" i="2"/>
  <c r="J165" i="2"/>
  <c r="AX165" i="2" s="1"/>
  <c r="I165" i="2"/>
  <c r="H165" i="2"/>
  <c r="AS164" i="2"/>
  <c r="AR164" i="2"/>
  <c r="AQ164" i="2"/>
  <c r="AP164" i="2"/>
  <c r="AO164" i="2"/>
  <c r="AN164" i="2"/>
  <c r="AM164" i="2"/>
  <c r="AL164" i="2"/>
  <c r="AK164" i="2"/>
  <c r="AJ164" i="2"/>
  <c r="AI164" i="2"/>
  <c r="AH164" i="2"/>
  <c r="AG164" i="2"/>
  <c r="AF164" i="2"/>
  <c r="AE164" i="2"/>
  <c r="AD164" i="2"/>
  <c r="AC164" i="2"/>
  <c r="AB164" i="2"/>
  <c r="AA164" i="2"/>
  <c r="Z164" i="2"/>
  <c r="Y164" i="2"/>
  <c r="X164" i="2"/>
  <c r="W164" i="2"/>
  <c r="V164" i="2"/>
  <c r="U164" i="2"/>
  <c r="T164" i="2"/>
  <c r="S164" i="2"/>
  <c r="R164" i="2"/>
  <c r="Q164" i="2"/>
  <c r="P164" i="2"/>
  <c r="O164" i="2"/>
  <c r="N164" i="2"/>
  <c r="M164" i="2"/>
  <c r="L164" i="2"/>
  <c r="K164" i="2"/>
  <c r="J164" i="2"/>
  <c r="I164" i="2"/>
  <c r="H164" i="2"/>
  <c r="G164" i="2"/>
  <c r="AS163" i="2"/>
  <c r="AR163" i="2"/>
  <c r="AQ163" i="2"/>
  <c r="BA163" i="2" s="1"/>
  <c r="AP163" i="2"/>
  <c r="AO163" i="2"/>
  <c r="AN163" i="2"/>
  <c r="AM163" i="2"/>
  <c r="AW163" i="2" s="1"/>
  <c r="AL163" i="2"/>
  <c r="AJ163" i="2"/>
  <c r="AI163" i="2"/>
  <c r="AH163" i="2"/>
  <c r="BB163" i="2" s="1"/>
  <c r="AG163" i="2"/>
  <c r="AF163" i="2"/>
  <c r="AE163" i="2"/>
  <c r="AD163" i="2"/>
  <c r="AX163" i="2" s="1"/>
  <c r="AC163" i="2"/>
  <c r="AB163" i="2"/>
  <c r="Z163" i="2"/>
  <c r="Y163" i="2"/>
  <c r="BC163" i="2" s="1"/>
  <c r="X163" i="2"/>
  <c r="W163" i="2"/>
  <c r="V163" i="2"/>
  <c r="U163" i="2"/>
  <c r="T163" i="2"/>
  <c r="S163" i="2"/>
  <c r="R163" i="2"/>
  <c r="P163" i="2"/>
  <c r="O163" i="2"/>
  <c r="N163" i="2"/>
  <c r="M163" i="2"/>
  <c r="L163" i="2"/>
  <c r="K163" i="2"/>
  <c r="J163" i="2"/>
  <c r="I163" i="2"/>
  <c r="H163" i="2"/>
  <c r="AV163" i="2" s="1"/>
  <c r="AS162" i="2"/>
  <c r="AR162" i="2"/>
  <c r="AQ162" i="2"/>
  <c r="AP162" i="2"/>
  <c r="AO162" i="2"/>
  <c r="AN162" i="2"/>
  <c r="AM162" i="2"/>
  <c r="AL162" i="2"/>
  <c r="AK162" i="2"/>
  <c r="AJ162" i="2"/>
  <c r="AI162" i="2"/>
  <c r="AH162" i="2"/>
  <c r="AG162" i="2"/>
  <c r="AF162" i="2"/>
  <c r="AE162" i="2"/>
  <c r="AD162" i="2"/>
  <c r="AC162" i="2"/>
  <c r="AB162" i="2"/>
  <c r="AA162" i="2"/>
  <c r="Z162" i="2"/>
  <c r="Y162" i="2"/>
  <c r="X162" i="2"/>
  <c r="W162" i="2"/>
  <c r="V162" i="2"/>
  <c r="U162" i="2"/>
  <c r="T162" i="2"/>
  <c r="S162" i="2"/>
  <c r="R162" i="2"/>
  <c r="Q162" i="2"/>
  <c r="P162" i="2"/>
  <c r="O162" i="2"/>
  <c r="N162" i="2"/>
  <c r="M162" i="2"/>
  <c r="L162" i="2"/>
  <c r="K162" i="2"/>
  <c r="J162" i="2"/>
  <c r="I162" i="2"/>
  <c r="H162" i="2"/>
  <c r="G162" i="2"/>
  <c r="AS161" i="2"/>
  <c r="BC161" i="2" s="1"/>
  <c r="AR161" i="2"/>
  <c r="AQ161" i="2"/>
  <c r="AP161" i="2"/>
  <c r="AO161" i="2"/>
  <c r="AY161" i="2" s="1"/>
  <c r="AN161" i="2"/>
  <c r="AM161" i="2"/>
  <c r="AL161" i="2"/>
  <c r="AJ161" i="2"/>
  <c r="AI161" i="2"/>
  <c r="AH161" i="2"/>
  <c r="AG161" i="2"/>
  <c r="AF161" i="2"/>
  <c r="AZ161" i="2" s="1"/>
  <c r="AE161" i="2"/>
  <c r="AD161" i="2"/>
  <c r="AC161" i="2"/>
  <c r="AB161" i="2"/>
  <c r="AV161" i="2" s="1"/>
  <c r="Z161" i="2"/>
  <c r="Y161" i="2"/>
  <c r="X161" i="2"/>
  <c r="W161" i="2"/>
  <c r="BA161" i="2" s="1"/>
  <c r="V161" i="2"/>
  <c r="U161" i="2"/>
  <c r="T161" i="2"/>
  <c r="S161" i="2"/>
  <c r="R161" i="2"/>
  <c r="P161" i="2"/>
  <c r="O161" i="2"/>
  <c r="N161" i="2"/>
  <c r="BB161" i="2" s="1"/>
  <c r="M161" i="2"/>
  <c r="L161" i="2"/>
  <c r="K161" i="2"/>
  <c r="J161" i="2"/>
  <c r="AX161" i="2" s="1"/>
  <c r="I161" i="2"/>
  <c r="H161" i="2"/>
  <c r="AS160" i="2"/>
  <c r="AR160" i="2"/>
  <c r="AQ160" i="2"/>
  <c r="AP160" i="2"/>
  <c r="AO160" i="2"/>
  <c r="AN160" i="2"/>
  <c r="AM160" i="2"/>
  <c r="AL160" i="2"/>
  <c r="AK160" i="2"/>
  <c r="AJ160" i="2"/>
  <c r="AI160" i="2"/>
  <c r="AH160" i="2"/>
  <c r="AG160" i="2"/>
  <c r="AF160" i="2"/>
  <c r="AE160" i="2"/>
  <c r="AD160" i="2"/>
  <c r="AC160" i="2"/>
  <c r="AB160" i="2"/>
  <c r="AA160" i="2"/>
  <c r="Z160" i="2"/>
  <c r="Y160" i="2"/>
  <c r="X160" i="2"/>
  <c r="W160" i="2"/>
  <c r="V160" i="2"/>
  <c r="U160" i="2"/>
  <c r="T160" i="2"/>
  <c r="S160" i="2"/>
  <c r="R160" i="2"/>
  <c r="Q160" i="2"/>
  <c r="P160" i="2"/>
  <c r="O160" i="2"/>
  <c r="N160" i="2"/>
  <c r="M160" i="2"/>
  <c r="L160" i="2"/>
  <c r="K160" i="2"/>
  <c r="J160" i="2"/>
  <c r="I160" i="2"/>
  <c r="H160" i="2"/>
  <c r="G160" i="2"/>
  <c r="AS159" i="2"/>
  <c r="AR159" i="2"/>
  <c r="AQ159" i="2"/>
  <c r="BA159" i="2" s="1"/>
  <c r="AP159" i="2"/>
  <c r="AO159" i="2"/>
  <c r="AN159" i="2"/>
  <c r="AM159" i="2"/>
  <c r="AW159" i="2" s="1"/>
  <c r="AL159" i="2"/>
  <c r="AJ159" i="2"/>
  <c r="AI159" i="2"/>
  <c r="AH159" i="2"/>
  <c r="BB159" i="2" s="1"/>
  <c r="AG159" i="2"/>
  <c r="AF159" i="2"/>
  <c r="AE159" i="2"/>
  <c r="AD159" i="2"/>
  <c r="AX159" i="2" s="1"/>
  <c r="AC159" i="2"/>
  <c r="AB159" i="2"/>
  <c r="Z159" i="2"/>
  <c r="Y159" i="2"/>
  <c r="BC159" i="2" s="1"/>
  <c r="X159" i="2"/>
  <c r="W159" i="2"/>
  <c r="V159" i="2"/>
  <c r="U159" i="2"/>
  <c r="AY159" i="2" s="1"/>
  <c r="T159" i="2"/>
  <c r="S159" i="2"/>
  <c r="R159" i="2"/>
  <c r="P159" i="2"/>
  <c r="O159" i="2"/>
  <c r="N159" i="2"/>
  <c r="M159" i="2"/>
  <c r="L159" i="2"/>
  <c r="AZ159" i="2" s="1"/>
  <c r="K159" i="2"/>
  <c r="J159" i="2"/>
  <c r="I159" i="2"/>
  <c r="H159" i="2"/>
  <c r="AV159" i="2" s="1"/>
  <c r="AS158" i="2"/>
  <c r="AR158" i="2"/>
  <c r="AQ158" i="2"/>
  <c r="AP158" i="2"/>
  <c r="AO158" i="2"/>
  <c r="AN158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AS157" i="2"/>
  <c r="BC157" i="2" s="1"/>
  <c r="AR157" i="2"/>
  <c r="AQ157" i="2"/>
  <c r="AP157" i="2"/>
  <c r="AO157" i="2"/>
  <c r="AY157" i="2" s="1"/>
  <c r="AN157" i="2"/>
  <c r="AM157" i="2"/>
  <c r="AL157" i="2"/>
  <c r="AJ157" i="2"/>
  <c r="AI157" i="2"/>
  <c r="AH157" i="2"/>
  <c r="AG157" i="2"/>
  <c r="AF157" i="2"/>
  <c r="AZ157" i="2" s="1"/>
  <c r="AE157" i="2"/>
  <c r="AD157" i="2"/>
  <c r="AC157" i="2"/>
  <c r="AB157" i="2"/>
  <c r="AV157" i="2" s="1"/>
  <c r="Z157" i="2"/>
  <c r="Y157" i="2"/>
  <c r="X157" i="2"/>
  <c r="W157" i="2"/>
  <c r="BA157" i="2" s="1"/>
  <c r="V157" i="2"/>
  <c r="U157" i="2"/>
  <c r="T157" i="2"/>
  <c r="S157" i="2"/>
  <c r="AW157" i="2" s="1"/>
  <c r="R157" i="2"/>
  <c r="P157" i="2"/>
  <c r="O157" i="2"/>
  <c r="N157" i="2"/>
  <c r="BB157" i="2" s="1"/>
  <c r="M157" i="2"/>
  <c r="L157" i="2"/>
  <c r="K157" i="2"/>
  <c r="J157" i="2"/>
  <c r="AX157" i="2" s="1"/>
  <c r="I157" i="2"/>
  <c r="H157" i="2"/>
  <c r="AS156" i="2"/>
  <c r="AR156" i="2"/>
  <c r="AQ156" i="2"/>
  <c r="AP156" i="2"/>
  <c r="AO156" i="2"/>
  <c r="AN156" i="2"/>
  <c r="AM156" i="2"/>
  <c r="AL156" i="2"/>
  <c r="AK156" i="2"/>
  <c r="AJ156" i="2"/>
  <c r="AI156" i="2"/>
  <c r="AH156" i="2"/>
  <c r="AG156" i="2"/>
  <c r="AF156" i="2"/>
  <c r="AE156" i="2"/>
  <c r="AD156" i="2"/>
  <c r="AC156" i="2"/>
  <c r="AB156" i="2"/>
  <c r="AA156" i="2"/>
  <c r="Z156" i="2"/>
  <c r="Y156" i="2"/>
  <c r="X156" i="2"/>
  <c r="W156" i="2"/>
  <c r="V156" i="2"/>
  <c r="U156" i="2"/>
  <c r="T156" i="2"/>
  <c r="S156" i="2"/>
  <c r="R156" i="2"/>
  <c r="Q156" i="2"/>
  <c r="P156" i="2"/>
  <c r="O156" i="2"/>
  <c r="N156" i="2"/>
  <c r="M156" i="2"/>
  <c r="L156" i="2"/>
  <c r="K156" i="2"/>
  <c r="J156" i="2"/>
  <c r="I156" i="2"/>
  <c r="H156" i="2"/>
  <c r="G156" i="2"/>
  <c r="AS155" i="2"/>
  <c r="AR155" i="2"/>
  <c r="AQ155" i="2"/>
  <c r="BA155" i="2" s="1"/>
  <c r="AP155" i="2"/>
  <c r="AO155" i="2"/>
  <c r="AN155" i="2"/>
  <c r="AM155" i="2"/>
  <c r="AW155" i="2" s="1"/>
  <c r="AL155" i="2"/>
  <c r="AJ155" i="2"/>
  <c r="AI155" i="2"/>
  <c r="AH155" i="2"/>
  <c r="BB155" i="2" s="1"/>
  <c r="AG155" i="2"/>
  <c r="AF155" i="2"/>
  <c r="AE155" i="2"/>
  <c r="AD155" i="2"/>
  <c r="AX155" i="2" s="1"/>
  <c r="AC155" i="2"/>
  <c r="AB155" i="2"/>
  <c r="Z155" i="2"/>
  <c r="Y155" i="2"/>
  <c r="BC155" i="2" s="1"/>
  <c r="X155" i="2"/>
  <c r="W155" i="2"/>
  <c r="V155" i="2"/>
  <c r="U155" i="2"/>
  <c r="AY155" i="2" s="1"/>
  <c r="T155" i="2"/>
  <c r="S155" i="2"/>
  <c r="R155" i="2"/>
  <c r="P155" i="2"/>
  <c r="O155" i="2"/>
  <c r="N155" i="2"/>
  <c r="M155" i="2"/>
  <c r="L155" i="2"/>
  <c r="AZ155" i="2" s="1"/>
  <c r="K155" i="2"/>
  <c r="J155" i="2"/>
  <c r="I155" i="2"/>
  <c r="H155" i="2"/>
  <c r="AV155" i="2" s="1"/>
  <c r="AS154" i="2"/>
  <c r="AR154" i="2"/>
  <c r="AQ154" i="2"/>
  <c r="AP154" i="2"/>
  <c r="AO154" i="2"/>
  <c r="AN154" i="2"/>
  <c r="AM154" i="2"/>
  <c r="AL154" i="2"/>
  <c r="AK154" i="2"/>
  <c r="AJ154" i="2"/>
  <c r="AI154" i="2"/>
  <c r="AH154" i="2"/>
  <c r="AG154" i="2"/>
  <c r="AF154" i="2"/>
  <c r="AE154" i="2"/>
  <c r="AD154" i="2"/>
  <c r="AC154" i="2"/>
  <c r="AB154" i="2"/>
  <c r="AA154" i="2"/>
  <c r="Z154" i="2"/>
  <c r="Y154" i="2"/>
  <c r="X154" i="2"/>
  <c r="W154" i="2"/>
  <c r="V154" i="2"/>
  <c r="U154" i="2"/>
  <c r="T154" i="2"/>
  <c r="S154" i="2"/>
  <c r="R154" i="2"/>
  <c r="Q154" i="2"/>
  <c r="P154" i="2"/>
  <c r="O154" i="2"/>
  <c r="N154" i="2"/>
  <c r="M154" i="2"/>
  <c r="L154" i="2"/>
  <c r="K154" i="2"/>
  <c r="J154" i="2"/>
  <c r="I154" i="2"/>
  <c r="H154" i="2"/>
  <c r="G154" i="2"/>
  <c r="AS153" i="2"/>
  <c r="BC153" i="2" s="1"/>
  <c r="AR153" i="2"/>
  <c r="AQ153" i="2"/>
  <c r="AP153" i="2"/>
  <c r="AO153" i="2"/>
  <c r="AY153" i="2" s="1"/>
  <c r="AN153" i="2"/>
  <c r="AM153" i="2"/>
  <c r="AL153" i="2"/>
  <c r="AJ153" i="2"/>
  <c r="AI153" i="2"/>
  <c r="AH153" i="2"/>
  <c r="AG153" i="2"/>
  <c r="AF153" i="2"/>
  <c r="AZ153" i="2" s="1"/>
  <c r="AE153" i="2"/>
  <c r="AD153" i="2"/>
  <c r="AC153" i="2"/>
  <c r="AB153" i="2"/>
  <c r="AV153" i="2" s="1"/>
  <c r="Z153" i="2"/>
  <c r="Y153" i="2"/>
  <c r="X153" i="2"/>
  <c r="W153" i="2"/>
  <c r="BA153" i="2" s="1"/>
  <c r="V153" i="2"/>
  <c r="U153" i="2"/>
  <c r="T153" i="2"/>
  <c r="S153" i="2"/>
  <c r="AW153" i="2" s="1"/>
  <c r="R153" i="2"/>
  <c r="P153" i="2"/>
  <c r="O153" i="2"/>
  <c r="N153" i="2"/>
  <c r="BB153" i="2" s="1"/>
  <c r="M153" i="2"/>
  <c r="L153" i="2"/>
  <c r="K153" i="2"/>
  <c r="J153" i="2"/>
  <c r="AX153" i="2" s="1"/>
  <c r="I153" i="2"/>
  <c r="H153" i="2"/>
  <c r="AS152" i="2"/>
  <c r="AR152" i="2"/>
  <c r="AQ152" i="2"/>
  <c r="AP152" i="2"/>
  <c r="AO152" i="2"/>
  <c r="AN152" i="2"/>
  <c r="AM152" i="2"/>
  <c r="AL152" i="2"/>
  <c r="AK152" i="2"/>
  <c r="AJ152" i="2"/>
  <c r="AI152" i="2"/>
  <c r="AH152" i="2"/>
  <c r="AG152" i="2"/>
  <c r="AF152" i="2"/>
  <c r="AE152" i="2"/>
  <c r="AD152" i="2"/>
  <c r="AC152" i="2"/>
  <c r="AB152" i="2"/>
  <c r="AA152" i="2"/>
  <c r="Z152" i="2"/>
  <c r="Y152" i="2"/>
  <c r="X152" i="2"/>
  <c r="W152" i="2"/>
  <c r="V152" i="2"/>
  <c r="U152" i="2"/>
  <c r="T152" i="2"/>
  <c r="S152" i="2"/>
  <c r="R152" i="2"/>
  <c r="Q152" i="2"/>
  <c r="P152" i="2"/>
  <c r="O152" i="2"/>
  <c r="N152" i="2"/>
  <c r="M152" i="2"/>
  <c r="L152" i="2"/>
  <c r="K152" i="2"/>
  <c r="J152" i="2"/>
  <c r="I152" i="2"/>
  <c r="H152" i="2"/>
  <c r="G152" i="2"/>
  <c r="AS151" i="2"/>
  <c r="AR151" i="2"/>
  <c r="AQ151" i="2"/>
  <c r="BA151" i="2" s="1"/>
  <c r="AP151" i="2"/>
  <c r="AO151" i="2"/>
  <c r="AN151" i="2"/>
  <c r="AM151" i="2"/>
  <c r="AW151" i="2" s="1"/>
  <c r="AL151" i="2"/>
  <c r="AJ151" i="2"/>
  <c r="AI151" i="2"/>
  <c r="AH151" i="2"/>
  <c r="BB151" i="2" s="1"/>
  <c r="AG151" i="2"/>
  <c r="AF151" i="2"/>
  <c r="AE151" i="2"/>
  <c r="AD151" i="2"/>
  <c r="AX151" i="2" s="1"/>
  <c r="AC151" i="2"/>
  <c r="AB151" i="2"/>
  <c r="Z151" i="2"/>
  <c r="Y151" i="2"/>
  <c r="X151" i="2"/>
  <c r="W151" i="2"/>
  <c r="V151" i="2"/>
  <c r="U151" i="2"/>
  <c r="AY151" i="2" s="1"/>
  <c r="T151" i="2"/>
  <c r="S151" i="2"/>
  <c r="R151" i="2"/>
  <c r="P151" i="2"/>
  <c r="O151" i="2"/>
  <c r="N151" i="2"/>
  <c r="M151" i="2"/>
  <c r="L151" i="2"/>
  <c r="AZ151" i="2" s="1"/>
  <c r="K151" i="2"/>
  <c r="J151" i="2"/>
  <c r="I151" i="2"/>
  <c r="H151" i="2"/>
  <c r="AV151" i="2" s="1"/>
  <c r="AS150" i="2"/>
  <c r="AR150" i="2"/>
  <c r="AQ150" i="2"/>
  <c r="AP150" i="2"/>
  <c r="AO150" i="2"/>
  <c r="AN150" i="2"/>
  <c r="AM150" i="2"/>
  <c r="AL150" i="2"/>
  <c r="AK150" i="2"/>
  <c r="AJ150" i="2"/>
  <c r="AI150" i="2"/>
  <c r="AH150" i="2"/>
  <c r="AG150" i="2"/>
  <c r="AF150" i="2"/>
  <c r="AE150" i="2"/>
  <c r="AD150" i="2"/>
  <c r="AC150" i="2"/>
  <c r="AB150" i="2"/>
  <c r="AA150" i="2"/>
  <c r="Z150" i="2"/>
  <c r="Y150" i="2"/>
  <c r="X150" i="2"/>
  <c r="W150" i="2"/>
  <c r="V150" i="2"/>
  <c r="U150" i="2"/>
  <c r="T150" i="2"/>
  <c r="S150" i="2"/>
  <c r="R150" i="2"/>
  <c r="Q150" i="2"/>
  <c r="P150" i="2"/>
  <c r="O150" i="2"/>
  <c r="N150" i="2"/>
  <c r="M150" i="2"/>
  <c r="L150" i="2"/>
  <c r="K150" i="2"/>
  <c r="J150" i="2"/>
  <c r="I150" i="2"/>
  <c r="H150" i="2"/>
  <c r="G150" i="2"/>
  <c r="AS149" i="2"/>
  <c r="AR149" i="2"/>
  <c r="AQ149" i="2"/>
  <c r="AP149" i="2"/>
  <c r="AO149" i="2"/>
  <c r="AY149" i="2" s="1"/>
  <c r="AN149" i="2"/>
  <c r="AM149" i="2"/>
  <c r="AL149" i="2"/>
  <c r="AJ149" i="2"/>
  <c r="AI149" i="2"/>
  <c r="AH149" i="2"/>
  <c r="AG149" i="2"/>
  <c r="AF149" i="2"/>
  <c r="AE149" i="2"/>
  <c r="AD149" i="2"/>
  <c r="AC149" i="2"/>
  <c r="AB149" i="2"/>
  <c r="AV149" i="2" s="1"/>
  <c r="Z149" i="2"/>
  <c r="Y149" i="2"/>
  <c r="X149" i="2"/>
  <c r="W149" i="2"/>
  <c r="V149" i="2"/>
  <c r="U149" i="2"/>
  <c r="T149" i="2"/>
  <c r="S149" i="2"/>
  <c r="R149" i="2"/>
  <c r="P149" i="2"/>
  <c r="N149" i="2"/>
  <c r="M149" i="2"/>
  <c r="L149" i="2"/>
  <c r="K149" i="2"/>
  <c r="J149" i="2"/>
  <c r="I149" i="2"/>
  <c r="H149" i="2"/>
  <c r="AS148" i="2"/>
  <c r="AR148" i="2"/>
  <c r="AQ148" i="2"/>
  <c r="AP148" i="2"/>
  <c r="AO148" i="2"/>
  <c r="AN148" i="2"/>
  <c r="AM148" i="2"/>
  <c r="AL148" i="2"/>
  <c r="AK148" i="2"/>
  <c r="AJ148" i="2"/>
  <c r="AI148" i="2"/>
  <c r="AH148" i="2"/>
  <c r="AG148" i="2"/>
  <c r="AF148" i="2"/>
  <c r="AE148" i="2"/>
  <c r="AD148" i="2"/>
  <c r="AC148" i="2"/>
  <c r="AB148" i="2"/>
  <c r="AA148" i="2"/>
  <c r="Z148" i="2"/>
  <c r="Y148" i="2"/>
  <c r="X148" i="2"/>
  <c r="W148" i="2"/>
  <c r="V148" i="2"/>
  <c r="U148" i="2"/>
  <c r="T148" i="2"/>
  <c r="S148" i="2"/>
  <c r="R148" i="2"/>
  <c r="Q148" i="2"/>
  <c r="P148" i="2"/>
  <c r="O148" i="2"/>
  <c r="N148" i="2"/>
  <c r="M148" i="2"/>
  <c r="L148" i="2"/>
  <c r="K148" i="2"/>
  <c r="J148" i="2"/>
  <c r="I148" i="2"/>
  <c r="H148" i="2"/>
  <c r="G148" i="2"/>
  <c r="AS145" i="2"/>
  <c r="AR145" i="2"/>
  <c r="AQ145" i="2"/>
  <c r="AP145" i="2"/>
  <c r="AZ145" i="2" s="1"/>
  <c r="AO145" i="2"/>
  <c r="AN145" i="2"/>
  <c r="AM145" i="2"/>
  <c r="AL145" i="2"/>
  <c r="AV145" i="2" s="1"/>
  <c r="AJ145" i="2"/>
  <c r="AI145" i="2"/>
  <c r="AH145" i="2"/>
  <c r="AG145" i="2"/>
  <c r="BA145" i="2" s="1"/>
  <c r="AF145" i="2"/>
  <c r="AE145" i="2"/>
  <c r="AD145" i="2"/>
  <c r="AC145" i="2"/>
  <c r="AW145" i="2" s="1"/>
  <c r="AB145" i="2"/>
  <c r="Z145" i="2"/>
  <c r="Y145" i="2"/>
  <c r="X145" i="2"/>
  <c r="BB145" i="2" s="1"/>
  <c r="W145" i="2"/>
  <c r="V145" i="2"/>
  <c r="U145" i="2"/>
  <c r="T145" i="2"/>
  <c r="AX145" i="2" s="1"/>
  <c r="S145" i="2"/>
  <c r="R145" i="2"/>
  <c r="P145" i="2"/>
  <c r="O145" i="2"/>
  <c r="BC145" i="2" s="1"/>
  <c r="N145" i="2"/>
  <c r="M145" i="2"/>
  <c r="L145" i="2"/>
  <c r="K145" i="2"/>
  <c r="AY145" i="2" s="1"/>
  <c r="J145" i="2"/>
  <c r="I145" i="2"/>
  <c r="H145" i="2"/>
  <c r="AS144" i="2"/>
  <c r="AR144" i="2"/>
  <c r="AQ144" i="2"/>
  <c r="AP144" i="2"/>
  <c r="AO144" i="2"/>
  <c r="AN144" i="2"/>
  <c r="AM144" i="2"/>
  <c r="AL144" i="2"/>
  <c r="AK144" i="2"/>
  <c r="AJ144" i="2"/>
  <c r="AI144" i="2"/>
  <c r="AH144" i="2"/>
  <c r="AG144" i="2"/>
  <c r="AF144" i="2"/>
  <c r="AE144" i="2"/>
  <c r="AD144" i="2"/>
  <c r="AC144" i="2"/>
  <c r="AB144" i="2"/>
  <c r="AA144" i="2"/>
  <c r="Z144" i="2"/>
  <c r="Y144" i="2"/>
  <c r="X144" i="2"/>
  <c r="W144" i="2"/>
  <c r="V144" i="2"/>
  <c r="U144" i="2"/>
  <c r="T144" i="2"/>
  <c r="S144" i="2"/>
  <c r="R144" i="2"/>
  <c r="Q144" i="2"/>
  <c r="P144" i="2"/>
  <c r="O144" i="2"/>
  <c r="N144" i="2"/>
  <c r="M144" i="2"/>
  <c r="L144" i="2"/>
  <c r="K144" i="2"/>
  <c r="J144" i="2"/>
  <c r="I144" i="2"/>
  <c r="H144" i="2"/>
  <c r="G144" i="2"/>
  <c r="BB143" i="2"/>
  <c r="AX143" i="2"/>
  <c r="BC143" i="2"/>
  <c r="AY143" i="2"/>
  <c r="AZ143" i="2"/>
  <c r="AV143" i="2"/>
  <c r="BA143" i="2"/>
  <c r="AW143" i="2"/>
  <c r="AS141" i="2"/>
  <c r="AR141" i="2"/>
  <c r="AQ141" i="2"/>
  <c r="AP141" i="2"/>
  <c r="AO141" i="2"/>
  <c r="AN141" i="2"/>
  <c r="AM141" i="2"/>
  <c r="AL141" i="2"/>
  <c r="AK141" i="2"/>
  <c r="AJ141" i="2"/>
  <c r="AI141" i="2"/>
  <c r="AH141" i="2"/>
  <c r="AG141" i="2"/>
  <c r="AF141" i="2"/>
  <c r="AE141" i="2"/>
  <c r="AD141" i="2"/>
  <c r="AC141" i="2"/>
  <c r="AB141" i="2"/>
  <c r="AA141" i="2"/>
  <c r="Z141" i="2"/>
  <c r="Y141" i="2"/>
  <c r="X141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AS140" i="2"/>
  <c r="AR140" i="2"/>
  <c r="AQ140" i="2"/>
  <c r="AP140" i="2"/>
  <c r="AO140" i="2"/>
  <c r="AN140" i="2"/>
  <c r="AM140" i="2"/>
  <c r="AL140" i="2"/>
  <c r="AK140" i="2"/>
  <c r="AJ140" i="2"/>
  <c r="AI140" i="2"/>
  <c r="AH140" i="2"/>
  <c r="AG140" i="2"/>
  <c r="AF140" i="2"/>
  <c r="AE140" i="2"/>
  <c r="AD140" i="2"/>
  <c r="AC140" i="2"/>
  <c r="AB140" i="2"/>
  <c r="AA140" i="2"/>
  <c r="Z140" i="2"/>
  <c r="Y140" i="2"/>
  <c r="X140" i="2"/>
  <c r="W140" i="2"/>
  <c r="V140" i="2"/>
  <c r="U140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AS139" i="2"/>
  <c r="AR139" i="2"/>
  <c r="BB139" i="2" s="1"/>
  <c r="AQ139" i="2"/>
  <c r="AP139" i="2"/>
  <c r="AO139" i="2"/>
  <c r="AN139" i="2"/>
  <c r="AX139" i="2" s="1"/>
  <c r="AM139" i="2"/>
  <c r="AL139" i="2"/>
  <c r="AJ139" i="2"/>
  <c r="AI139" i="2"/>
  <c r="BC139" i="2" s="1"/>
  <c r="AH139" i="2"/>
  <c r="AG139" i="2"/>
  <c r="AF139" i="2"/>
  <c r="AE139" i="2"/>
  <c r="AY139" i="2" s="1"/>
  <c r="AD139" i="2"/>
  <c r="AC139" i="2"/>
  <c r="AB139" i="2"/>
  <c r="Z139" i="2"/>
  <c r="Y139" i="2"/>
  <c r="X139" i="2"/>
  <c r="W139" i="2"/>
  <c r="V139" i="2"/>
  <c r="AZ139" i="2" s="1"/>
  <c r="U139" i="2"/>
  <c r="T139" i="2"/>
  <c r="S139" i="2"/>
  <c r="R139" i="2"/>
  <c r="P139" i="2"/>
  <c r="O139" i="2"/>
  <c r="N139" i="2"/>
  <c r="M139" i="2"/>
  <c r="BA139" i="2" s="1"/>
  <c r="L139" i="2"/>
  <c r="K139" i="2"/>
  <c r="J139" i="2"/>
  <c r="I139" i="2"/>
  <c r="H139" i="2"/>
  <c r="AS138" i="2"/>
  <c r="AR138" i="2"/>
  <c r="AQ138" i="2"/>
  <c r="AP138" i="2"/>
  <c r="AO138" i="2"/>
  <c r="AN138" i="2"/>
  <c r="AM138" i="2"/>
  <c r="AL138" i="2"/>
  <c r="AK138" i="2"/>
  <c r="AJ138" i="2"/>
  <c r="AI138" i="2"/>
  <c r="AH138" i="2"/>
  <c r="AG138" i="2"/>
  <c r="AF138" i="2"/>
  <c r="AE138" i="2"/>
  <c r="AD138" i="2"/>
  <c r="AC138" i="2"/>
  <c r="AB138" i="2"/>
  <c r="AA138" i="2"/>
  <c r="Z138" i="2"/>
  <c r="Y138" i="2"/>
  <c r="X138" i="2"/>
  <c r="W138" i="2"/>
  <c r="V138" i="2"/>
  <c r="U138" i="2"/>
  <c r="T138" i="2"/>
  <c r="S138" i="2"/>
  <c r="R138" i="2"/>
  <c r="Q138" i="2"/>
  <c r="P138" i="2"/>
  <c r="O138" i="2"/>
  <c r="N138" i="2"/>
  <c r="M138" i="2"/>
  <c r="L138" i="2"/>
  <c r="K138" i="2"/>
  <c r="J138" i="2"/>
  <c r="I138" i="2"/>
  <c r="H138" i="2"/>
  <c r="G138" i="2"/>
  <c r="AS137" i="2"/>
  <c r="AR137" i="2"/>
  <c r="AQ137" i="2"/>
  <c r="AP137" i="2"/>
  <c r="AZ137" i="2" s="1"/>
  <c r="AO137" i="2"/>
  <c r="AN137" i="2"/>
  <c r="AM137" i="2"/>
  <c r="AL137" i="2"/>
  <c r="AV137" i="2" s="1"/>
  <c r="AJ137" i="2"/>
  <c r="AI137" i="2"/>
  <c r="AH137" i="2"/>
  <c r="AG137" i="2"/>
  <c r="BA137" i="2" s="1"/>
  <c r="AF137" i="2"/>
  <c r="AE137" i="2"/>
  <c r="AD137" i="2"/>
  <c r="AC137" i="2"/>
  <c r="AW137" i="2" s="1"/>
  <c r="AB137" i="2"/>
  <c r="Z137" i="2"/>
  <c r="Y137" i="2"/>
  <c r="X137" i="2"/>
  <c r="BB137" i="2" s="1"/>
  <c r="W137" i="2"/>
  <c r="V137" i="2"/>
  <c r="U137" i="2"/>
  <c r="T137" i="2"/>
  <c r="AX137" i="2" s="1"/>
  <c r="S137" i="2"/>
  <c r="R137" i="2"/>
  <c r="P137" i="2"/>
  <c r="O137" i="2"/>
  <c r="BC137" i="2" s="1"/>
  <c r="N137" i="2"/>
  <c r="M137" i="2"/>
  <c r="L137" i="2"/>
  <c r="K137" i="2"/>
  <c r="AY137" i="2" s="1"/>
  <c r="J137" i="2"/>
  <c r="I137" i="2"/>
  <c r="H137" i="2"/>
  <c r="AS136" i="2"/>
  <c r="AR136" i="2"/>
  <c r="AQ136" i="2"/>
  <c r="AP136" i="2"/>
  <c r="AO136" i="2"/>
  <c r="AN136" i="2"/>
  <c r="AM136" i="2"/>
  <c r="AL136" i="2"/>
  <c r="AK136" i="2"/>
  <c r="AJ136" i="2"/>
  <c r="AI136" i="2"/>
  <c r="AH136" i="2"/>
  <c r="AG136" i="2"/>
  <c r="AF136" i="2"/>
  <c r="AE136" i="2"/>
  <c r="AD136" i="2"/>
  <c r="AC136" i="2"/>
  <c r="AB136" i="2"/>
  <c r="AA136" i="2"/>
  <c r="Z136" i="2"/>
  <c r="Y136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AS135" i="2"/>
  <c r="AR135" i="2"/>
  <c r="BB135" i="2" s="1"/>
  <c r="AQ135" i="2"/>
  <c r="AP135" i="2"/>
  <c r="AO135" i="2"/>
  <c r="AN135" i="2"/>
  <c r="AX135" i="2" s="1"/>
  <c r="AM135" i="2"/>
  <c r="AL135" i="2"/>
  <c r="AJ135" i="2"/>
  <c r="AI135" i="2"/>
  <c r="BC135" i="2" s="1"/>
  <c r="AH135" i="2"/>
  <c r="AG135" i="2"/>
  <c r="AF135" i="2"/>
  <c r="AE135" i="2"/>
  <c r="AY135" i="2" s="1"/>
  <c r="AD135" i="2"/>
  <c r="AC135" i="2"/>
  <c r="AB135" i="2"/>
  <c r="Z135" i="2"/>
  <c r="Y135" i="2"/>
  <c r="X135" i="2"/>
  <c r="W135" i="2"/>
  <c r="V135" i="2"/>
  <c r="U135" i="2"/>
  <c r="T135" i="2"/>
  <c r="S135" i="2"/>
  <c r="R135" i="2"/>
  <c r="AV135" i="2" s="1"/>
  <c r="P135" i="2"/>
  <c r="O135" i="2"/>
  <c r="N135" i="2"/>
  <c r="M135" i="2"/>
  <c r="BA135" i="2" s="1"/>
  <c r="L135" i="2"/>
  <c r="K135" i="2"/>
  <c r="J135" i="2"/>
  <c r="I135" i="2"/>
  <c r="AW135" i="2" s="1"/>
  <c r="H135" i="2"/>
  <c r="AS134" i="2"/>
  <c r="AR134" i="2"/>
  <c r="AQ134" i="2"/>
  <c r="AP134" i="2"/>
  <c r="AO134" i="2"/>
  <c r="AN134" i="2"/>
  <c r="AM134" i="2"/>
  <c r="AL134" i="2"/>
  <c r="AK134" i="2"/>
  <c r="AJ134" i="2"/>
  <c r="AI134" i="2"/>
  <c r="AH134" i="2"/>
  <c r="AG134" i="2"/>
  <c r="AF134" i="2"/>
  <c r="AE134" i="2"/>
  <c r="AD134" i="2"/>
  <c r="AC134" i="2"/>
  <c r="AB134" i="2"/>
  <c r="AA134" i="2"/>
  <c r="Z134" i="2"/>
  <c r="Y134" i="2"/>
  <c r="X134" i="2"/>
  <c r="W134" i="2"/>
  <c r="V134" i="2"/>
  <c r="U134" i="2"/>
  <c r="T134" i="2"/>
  <c r="S134" i="2"/>
  <c r="R134" i="2"/>
  <c r="Q134" i="2"/>
  <c r="P134" i="2"/>
  <c r="O134" i="2"/>
  <c r="N134" i="2"/>
  <c r="M134" i="2"/>
  <c r="L134" i="2"/>
  <c r="K134" i="2"/>
  <c r="J134" i="2"/>
  <c r="I134" i="2"/>
  <c r="H134" i="2"/>
  <c r="G134" i="2"/>
  <c r="AS133" i="2"/>
  <c r="AR133" i="2"/>
  <c r="AQ133" i="2"/>
  <c r="AP133" i="2"/>
  <c r="AZ133" i="2" s="1"/>
  <c r="AO133" i="2"/>
  <c r="AN133" i="2"/>
  <c r="AM133" i="2"/>
  <c r="AL133" i="2"/>
  <c r="AV133" i="2" s="1"/>
  <c r="AJ133" i="2"/>
  <c r="AI133" i="2"/>
  <c r="AH133" i="2"/>
  <c r="AG133" i="2"/>
  <c r="BA133" i="2" s="1"/>
  <c r="AF133" i="2"/>
  <c r="AE133" i="2"/>
  <c r="AD133" i="2"/>
  <c r="AC133" i="2"/>
  <c r="AW133" i="2" s="1"/>
  <c r="AB133" i="2"/>
  <c r="Z133" i="2"/>
  <c r="Y133" i="2"/>
  <c r="X133" i="2"/>
  <c r="W133" i="2"/>
  <c r="V133" i="2"/>
  <c r="U133" i="2"/>
  <c r="T133" i="2"/>
  <c r="S133" i="2"/>
  <c r="R133" i="2"/>
  <c r="P133" i="2"/>
  <c r="O133" i="2"/>
  <c r="BC133" i="2" s="1"/>
  <c r="N133" i="2"/>
  <c r="M133" i="2"/>
  <c r="L133" i="2"/>
  <c r="K133" i="2"/>
  <c r="AY133" i="2" s="1"/>
  <c r="J133" i="2"/>
  <c r="I133" i="2"/>
  <c r="H133" i="2"/>
  <c r="AS132" i="2"/>
  <c r="AR132" i="2"/>
  <c r="AQ132" i="2"/>
  <c r="AP132" i="2"/>
  <c r="AO132" i="2"/>
  <c r="AN132" i="2"/>
  <c r="AM132" i="2"/>
  <c r="AL132" i="2"/>
  <c r="AK132" i="2"/>
  <c r="AJ132" i="2"/>
  <c r="AI132" i="2"/>
  <c r="AH132" i="2"/>
  <c r="AG132" i="2"/>
  <c r="AF132" i="2"/>
  <c r="AE132" i="2"/>
  <c r="AD132" i="2"/>
  <c r="AC132" i="2"/>
  <c r="AB132" i="2"/>
  <c r="AA132" i="2"/>
  <c r="Z132" i="2"/>
  <c r="Y132" i="2"/>
  <c r="X132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AS131" i="2"/>
  <c r="AR131" i="2"/>
  <c r="BB131" i="2" s="1"/>
  <c r="AQ131" i="2"/>
  <c r="AP131" i="2"/>
  <c r="AO131" i="2"/>
  <c r="AN131" i="2"/>
  <c r="AM131" i="2"/>
  <c r="AL131" i="2"/>
  <c r="AJ131" i="2"/>
  <c r="AI131" i="2"/>
  <c r="BC131" i="2" s="1"/>
  <c r="AH131" i="2"/>
  <c r="AG131" i="2"/>
  <c r="AF131" i="2"/>
  <c r="AE131" i="2"/>
  <c r="AD131" i="2"/>
  <c r="AC131" i="2"/>
  <c r="AB131" i="2"/>
  <c r="Z131" i="2"/>
  <c r="Y131" i="2"/>
  <c r="X131" i="2"/>
  <c r="W131" i="2"/>
  <c r="V131" i="2"/>
  <c r="AZ131" i="2" s="1"/>
  <c r="U131" i="2"/>
  <c r="T131" i="2"/>
  <c r="S131" i="2"/>
  <c r="R131" i="2"/>
  <c r="AV131" i="2" s="1"/>
  <c r="P131" i="2"/>
  <c r="O131" i="2"/>
  <c r="N131" i="2"/>
  <c r="M131" i="2"/>
  <c r="BA131" i="2" s="1"/>
  <c r="L131" i="2"/>
  <c r="K131" i="2"/>
  <c r="J131" i="2"/>
  <c r="I131" i="2"/>
  <c r="AW131" i="2" s="1"/>
  <c r="H131" i="2"/>
  <c r="AS130" i="2"/>
  <c r="AR130" i="2"/>
  <c r="AQ130" i="2"/>
  <c r="AP130" i="2"/>
  <c r="AO130" i="2"/>
  <c r="AN130" i="2"/>
  <c r="AM130" i="2"/>
  <c r="AL130" i="2"/>
  <c r="AK130" i="2"/>
  <c r="AJ130" i="2"/>
  <c r="AI130" i="2"/>
  <c r="AH130" i="2"/>
  <c r="AG130" i="2"/>
  <c r="AF130" i="2"/>
  <c r="AE130" i="2"/>
  <c r="AD130" i="2"/>
  <c r="AC130" i="2"/>
  <c r="AB130" i="2"/>
  <c r="AA130" i="2"/>
  <c r="Z130" i="2"/>
  <c r="Y130" i="2"/>
  <c r="X130" i="2"/>
  <c r="W130" i="2"/>
  <c r="V130" i="2"/>
  <c r="U130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H130" i="2"/>
  <c r="G130" i="2"/>
  <c r="AS129" i="2"/>
  <c r="AR129" i="2"/>
  <c r="AQ129" i="2"/>
  <c r="AP129" i="2"/>
  <c r="AO129" i="2"/>
  <c r="AN129" i="2"/>
  <c r="AM129" i="2"/>
  <c r="AL129" i="2"/>
  <c r="AJ129" i="2"/>
  <c r="AI129" i="2"/>
  <c r="AH129" i="2"/>
  <c r="AG129" i="2"/>
  <c r="BA129" i="2" s="1"/>
  <c r="AF129" i="2"/>
  <c r="AE129" i="2"/>
  <c r="AD129" i="2"/>
  <c r="AC129" i="2"/>
  <c r="AW129" i="2" s="1"/>
  <c r="AB129" i="2"/>
  <c r="Z129" i="2"/>
  <c r="Y129" i="2"/>
  <c r="X129" i="2"/>
  <c r="BB129" i="2" s="1"/>
  <c r="W129" i="2"/>
  <c r="V129" i="2"/>
  <c r="U129" i="2"/>
  <c r="T129" i="2"/>
  <c r="S129" i="2"/>
  <c r="R129" i="2"/>
  <c r="P129" i="2"/>
  <c r="O129" i="2"/>
  <c r="BC129" i="2" s="1"/>
  <c r="N129" i="2"/>
  <c r="M129" i="2"/>
  <c r="L129" i="2"/>
  <c r="K129" i="2"/>
  <c r="J129" i="2"/>
  <c r="I129" i="2"/>
  <c r="H129" i="2"/>
  <c r="AS128" i="2"/>
  <c r="AR128" i="2"/>
  <c r="AQ128" i="2"/>
  <c r="AP128" i="2"/>
  <c r="AO128" i="2"/>
  <c r="AN128" i="2"/>
  <c r="AM128" i="2"/>
  <c r="AL128" i="2"/>
  <c r="AK128" i="2"/>
  <c r="AJ128" i="2"/>
  <c r="AI128" i="2"/>
  <c r="AH128" i="2"/>
  <c r="AG128" i="2"/>
  <c r="AF128" i="2"/>
  <c r="AE128" i="2"/>
  <c r="AD128" i="2"/>
  <c r="AC128" i="2"/>
  <c r="AB128" i="2"/>
  <c r="AA128" i="2"/>
  <c r="Z128" i="2"/>
  <c r="Y128" i="2"/>
  <c r="X128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H128" i="2"/>
  <c r="G128" i="2"/>
  <c r="AS127" i="2"/>
  <c r="AR127" i="2"/>
  <c r="BB127" i="2" s="1"/>
  <c r="AQ127" i="2"/>
  <c r="AP127" i="2"/>
  <c r="AO127" i="2"/>
  <c r="AN127" i="2"/>
  <c r="AX127" i="2" s="1"/>
  <c r="AM127" i="2"/>
  <c r="AL127" i="2"/>
  <c r="AJ127" i="2"/>
  <c r="AI127" i="2"/>
  <c r="BC127" i="2" s="1"/>
  <c r="AH127" i="2"/>
  <c r="AG127" i="2"/>
  <c r="AF127" i="2"/>
  <c r="AE127" i="2"/>
  <c r="AY127" i="2" s="1"/>
  <c r="AD127" i="2"/>
  <c r="AC127" i="2"/>
  <c r="AB127" i="2"/>
  <c r="Z127" i="2"/>
  <c r="Y127" i="2"/>
  <c r="X127" i="2"/>
  <c r="W127" i="2"/>
  <c r="V127" i="2"/>
  <c r="AZ127" i="2" s="1"/>
  <c r="U127" i="2"/>
  <c r="T127" i="2"/>
  <c r="S127" i="2"/>
  <c r="R127" i="2"/>
  <c r="AV127" i="2" s="1"/>
  <c r="P127" i="2"/>
  <c r="O127" i="2"/>
  <c r="N127" i="2"/>
  <c r="M127" i="2"/>
  <c r="L127" i="2"/>
  <c r="K127" i="2"/>
  <c r="J127" i="2"/>
  <c r="I127" i="2"/>
  <c r="H127" i="2"/>
  <c r="AS126" i="2"/>
  <c r="AR126" i="2"/>
  <c r="AQ126" i="2"/>
  <c r="AP126" i="2"/>
  <c r="AO126" i="2"/>
  <c r="AN126" i="2"/>
  <c r="AM126" i="2"/>
  <c r="AL126" i="2"/>
  <c r="AK126" i="2"/>
  <c r="AJ126" i="2"/>
  <c r="AI126" i="2"/>
  <c r="AH126" i="2"/>
  <c r="AG126" i="2"/>
  <c r="AF126" i="2"/>
  <c r="AE126" i="2"/>
  <c r="AD126" i="2"/>
  <c r="AC126" i="2"/>
  <c r="AB126" i="2"/>
  <c r="AA126" i="2"/>
  <c r="Z126" i="2"/>
  <c r="Y126" i="2"/>
  <c r="X126" i="2"/>
  <c r="W126" i="2"/>
  <c r="V126" i="2"/>
  <c r="U126" i="2"/>
  <c r="T126" i="2"/>
  <c r="S126" i="2"/>
  <c r="R126" i="2"/>
  <c r="Q126" i="2"/>
  <c r="P126" i="2"/>
  <c r="O126" i="2"/>
  <c r="N126" i="2"/>
  <c r="M126" i="2"/>
  <c r="L126" i="2"/>
  <c r="K126" i="2"/>
  <c r="J126" i="2"/>
  <c r="I126" i="2"/>
  <c r="H126" i="2"/>
  <c r="G126" i="2"/>
  <c r="AS125" i="2"/>
  <c r="AR125" i="2"/>
  <c r="AQ125" i="2"/>
  <c r="AP125" i="2"/>
  <c r="AO125" i="2"/>
  <c r="AN125" i="2"/>
  <c r="AM125" i="2"/>
  <c r="AL125" i="2"/>
  <c r="AV125" i="2" s="1"/>
  <c r="AJ125" i="2"/>
  <c r="AI125" i="2"/>
  <c r="AH125" i="2"/>
  <c r="AG125" i="2"/>
  <c r="BA125" i="2" s="1"/>
  <c r="AF125" i="2"/>
  <c r="AE125" i="2"/>
  <c r="AD125" i="2"/>
  <c r="AC125" i="2"/>
  <c r="AW125" i="2" s="1"/>
  <c r="AB125" i="2"/>
  <c r="Z125" i="2"/>
  <c r="Y125" i="2"/>
  <c r="X125" i="2"/>
  <c r="BB125" i="2" s="1"/>
  <c r="W125" i="2"/>
  <c r="V125" i="2"/>
  <c r="U125" i="2"/>
  <c r="T125" i="2"/>
  <c r="AX125" i="2" s="1"/>
  <c r="S125" i="2"/>
  <c r="R125" i="2"/>
  <c r="P125" i="2"/>
  <c r="O125" i="2"/>
  <c r="BC125" i="2" s="1"/>
  <c r="N125" i="2"/>
  <c r="M125" i="2"/>
  <c r="L125" i="2"/>
  <c r="K125" i="2"/>
  <c r="AY125" i="2" s="1"/>
  <c r="J125" i="2"/>
  <c r="I125" i="2"/>
  <c r="H125" i="2"/>
  <c r="AS124" i="2"/>
  <c r="AR124" i="2"/>
  <c r="AQ124" i="2"/>
  <c r="AP124" i="2"/>
  <c r="AO124" i="2"/>
  <c r="AN124" i="2"/>
  <c r="AM124" i="2"/>
  <c r="AL124" i="2"/>
  <c r="AK124" i="2"/>
  <c r="AJ124" i="2"/>
  <c r="AI124" i="2"/>
  <c r="AH124" i="2"/>
  <c r="AG124" i="2"/>
  <c r="AF124" i="2"/>
  <c r="AE124" i="2"/>
  <c r="AD124" i="2"/>
  <c r="AC124" i="2"/>
  <c r="AB124" i="2"/>
  <c r="AA124" i="2"/>
  <c r="Z124" i="2"/>
  <c r="Y124" i="2"/>
  <c r="X124" i="2"/>
  <c r="W124" i="2"/>
  <c r="V124" i="2"/>
  <c r="U124" i="2"/>
  <c r="T124" i="2"/>
  <c r="S124" i="2"/>
  <c r="R124" i="2"/>
  <c r="Q124" i="2"/>
  <c r="P124" i="2"/>
  <c r="O124" i="2"/>
  <c r="N124" i="2"/>
  <c r="M124" i="2"/>
  <c r="L124" i="2"/>
  <c r="K124" i="2"/>
  <c r="J124" i="2"/>
  <c r="I124" i="2"/>
  <c r="H124" i="2"/>
  <c r="G124" i="2"/>
  <c r="AS123" i="2"/>
  <c r="AR123" i="2"/>
  <c r="AQ123" i="2"/>
  <c r="AP123" i="2"/>
  <c r="AO123" i="2"/>
  <c r="AN123" i="2"/>
  <c r="AX123" i="2" s="1"/>
  <c r="AM123" i="2"/>
  <c r="AL123" i="2"/>
  <c r="AJ123" i="2"/>
  <c r="AI123" i="2"/>
  <c r="BC123" i="2" s="1"/>
  <c r="AH123" i="2"/>
  <c r="AG123" i="2"/>
  <c r="AF123" i="2"/>
  <c r="AE123" i="2"/>
  <c r="AY123" i="2" s="1"/>
  <c r="AD123" i="2"/>
  <c r="AC123" i="2"/>
  <c r="AB123" i="2"/>
  <c r="Z123" i="2"/>
  <c r="Y123" i="2"/>
  <c r="X123" i="2"/>
  <c r="W123" i="2"/>
  <c r="V123" i="2"/>
  <c r="AZ123" i="2" s="1"/>
  <c r="U123" i="2"/>
  <c r="T123" i="2"/>
  <c r="S123" i="2"/>
  <c r="R123" i="2"/>
  <c r="AV123" i="2" s="1"/>
  <c r="P123" i="2"/>
  <c r="O123" i="2"/>
  <c r="N123" i="2"/>
  <c r="M123" i="2"/>
  <c r="L123" i="2"/>
  <c r="K123" i="2"/>
  <c r="J123" i="2"/>
  <c r="I123" i="2"/>
  <c r="AW123" i="2" s="1"/>
  <c r="H123" i="2"/>
  <c r="AS122" i="2"/>
  <c r="AR122" i="2"/>
  <c r="AQ122" i="2"/>
  <c r="AP122" i="2"/>
  <c r="AO122" i="2"/>
  <c r="AN122" i="2"/>
  <c r="AM122" i="2"/>
  <c r="AL122" i="2"/>
  <c r="AK122" i="2"/>
  <c r="AJ122" i="2"/>
  <c r="AI122" i="2"/>
  <c r="AH122" i="2"/>
  <c r="AG122" i="2"/>
  <c r="AF122" i="2"/>
  <c r="AE122" i="2"/>
  <c r="AD122" i="2"/>
  <c r="AC122" i="2"/>
  <c r="AB122" i="2"/>
  <c r="AA122" i="2"/>
  <c r="Z122" i="2"/>
  <c r="Y122" i="2"/>
  <c r="X122" i="2"/>
  <c r="W122" i="2"/>
  <c r="V122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AS121" i="2"/>
  <c r="AR121" i="2"/>
  <c r="AQ121" i="2"/>
  <c r="AP121" i="2"/>
  <c r="AZ121" i="2" s="1"/>
  <c r="AO121" i="2"/>
  <c r="AN121" i="2"/>
  <c r="AM121" i="2"/>
  <c r="AL121" i="2"/>
  <c r="AV121" i="2" s="1"/>
  <c r="AJ121" i="2"/>
  <c r="AI121" i="2"/>
  <c r="AH121" i="2"/>
  <c r="AG121" i="2"/>
  <c r="BA121" i="2" s="1"/>
  <c r="AF121" i="2"/>
  <c r="AE121" i="2"/>
  <c r="AD121" i="2"/>
  <c r="AC121" i="2"/>
  <c r="AW121" i="2" s="1"/>
  <c r="AB121" i="2"/>
  <c r="Z121" i="2"/>
  <c r="Y121" i="2"/>
  <c r="X121" i="2"/>
  <c r="BB121" i="2" s="1"/>
  <c r="W121" i="2"/>
  <c r="V121" i="2"/>
  <c r="U121" i="2"/>
  <c r="T121" i="2"/>
  <c r="AX121" i="2" s="1"/>
  <c r="S121" i="2"/>
  <c r="R121" i="2"/>
  <c r="P121" i="2"/>
  <c r="O121" i="2"/>
  <c r="BC121" i="2" s="1"/>
  <c r="N121" i="2"/>
  <c r="M121" i="2"/>
  <c r="L121" i="2"/>
  <c r="K121" i="2"/>
  <c r="AY121" i="2" s="1"/>
  <c r="J121" i="2"/>
  <c r="I121" i="2"/>
  <c r="H121" i="2"/>
  <c r="AS120" i="2"/>
  <c r="AR120" i="2"/>
  <c r="AQ120" i="2"/>
  <c r="AP120" i="2"/>
  <c r="AO120" i="2"/>
  <c r="AN120" i="2"/>
  <c r="AM120" i="2"/>
  <c r="AL120" i="2"/>
  <c r="AK120" i="2"/>
  <c r="AJ120" i="2"/>
  <c r="AI120" i="2"/>
  <c r="AH120" i="2"/>
  <c r="AG120" i="2"/>
  <c r="AF120" i="2"/>
  <c r="AE120" i="2"/>
  <c r="AD120" i="2"/>
  <c r="AC120" i="2"/>
  <c r="AB120" i="2"/>
  <c r="AA120" i="2"/>
  <c r="Z120" i="2"/>
  <c r="Y120" i="2"/>
  <c r="X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AS119" i="2"/>
  <c r="AR119" i="2"/>
  <c r="BB119" i="2" s="1"/>
  <c r="AQ119" i="2"/>
  <c r="AP119" i="2"/>
  <c r="AO119" i="2"/>
  <c r="AN119" i="2"/>
  <c r="AX119" i="2" s="1"/>
  <c r="AM119" i="2"/>
  <c r="AL119" i="2"/>
  <c r="AJ119" i="2"/>
  <c r="AI119" i="2"/>
  <c r="BC119" i="2" s="1"/>
  <c r="AH119" i="2"/>
  <c r="AG119" i="2"/>
  <c r="AF119" i="2"/>
  <c r="AE119" i="2"/>
  <c r="AY119" i="2" s="1"/>
  <c r="AD119" i="2"/>
  <c r="AC119" i="2"/>
  <c r="AB119" i="2"/>
  <c r="Z119" i="2"/>
  <c r="Y119" i="2"/>
  <c r="X119" i="2"/>
  <c r="W119" i="2"/>
  <c r="V119" i="2"/>
  <c r="U119" i="2"/>
  <c r="T119" i="2"/>
  <c r="S119" i="2"/>
  <c r="R119" i="2"/>
  <c r="AV119" i="2" s="1"/>
  <c r="P119" i="2"/>
  <c r="O119" i="2"/>
  <c r="N119" i="2"/>
  <c r="M119" i="2"/>
  <c r="L119" i="2"/>
  <c r="K119" i="2"/>
  <c r="J119" i="2"/>
  <c r="I119" i="2"/>
  <c r="AW119" i="2" s="1"/>
  <c r="H119" i="2"/>
  <c r="AS118" i="2"/>
  <c r="AR118" i="2"/>
  <c r="AQ118" i="2"/>
  <c r="AP118" i="2"/>
  <c r="AO118" i="2"/>
  <c r="AN118" i="2"/>
  <c r="AM118" i="2"/>
  <c r="AL118" i="2"/>
  <c r="AK118" i="2"/>
  <c r="AJ118" i="2"/>
  <c r="AI118" i="2"/>
  <c r="AH118" i="2"/>
  <c r="AG118" i="2"/>
  <c r="AF118" i="2"/>
  <c r="AE118" i="2"/>
  <c r="AD118" i="2"/>
  <c r="AC118" i="2"/>
  <c r="AB118" i="2"/>
  <c r="AA118" i="2"/>
  <c r="Z118" i="2"/>
  <c r="Y118" i="2"/>
  <c r="X118" i="2"/>
  <c r="W118" i="2"/>
  <c r="V118" i="2"/>
  <c r="U118" i="2"/>
  <c r="T118" i="2"/>
  <c r="S118" i="2"/>
  <c r="AW118" i="2" s="1"/>
  <c r="R118" i="2"/>
  <c r="Q118" i="2"/>
  <c r="P118" i="2"/>
  <c r="O118" i="2"/>
  <c r="N118" i="2"/>
  <c r="M118" i="2"/>
  <c r="L118" i="2"/>
  <c r="K118" i="2"/>
  <c r="J118" i="2"/>
  <c r="I118" i="2"/>
  <c r="H118" i="2"/>
  <c r="G118" i="2"/>
  <c r="AS117" i="2"/>
  <c r="AR117" i="2"/>
  <c r="AQ117" i="2"/>
  <c r="AP117" i="2"/>
  <c r="AZ117" i="2" s="1"/>
  <c r="AO117" i="2"/>
  <c r="AN117" i="2"/>
  <c r="AM117" i="2"/>
  <c r="AL117" i="2"/>
  <c r="AV117" i="2" s="1"/>
  <c r="AJ117" i="2"/>
  <c r="AI117" i="2"/>
  <c r="AH117" i="2"/>
  <c r="AG117" i="2"/>
  <c r="BA117" i="2" s="1"/>
  <c r="AF117" i="2"/>
  <c r="AE117" i="2"/>
  <c r="AD117" i="2"/>
  <c r="AC117" i="2"/>
  <c r="AB117" i="2"/>
  <c r="Z117" i="2"/>
  <c r="Y117" i="2"/>
  <c r="X117" i="2"/>
  <c r="BB117" i="2" s="1"/>
  <c r="W117" i="2"/>
  <c r="V117" i="2"/>
  <c r="U117" i="2"/>
  <c r="T117" i="2"/>
  <c r="AX117" i="2" s="1"/>
  <c r="S117" i="2"/>
  <c r="R117" i="2"/>
  <c r="P117" i="2"/>
  <c r="O117" i="2"/>
  <c r="BC117" i="2" s="1"/>
  <c r="N117" i="2"/>
  <c r="M117" i="2"/>
  <c r="L117" i="2"/>
  <c r="K117" i="2"/>
  <c r="AY117" i="2" s="1"/>
  <c r="J117" i="2"/>
  <c r="I117" i="2"/>
  <c r="H117" i="2"/>
  <c r="AS116" i="2"/>
  <c r="AR116" i="2"/>
  <c r="AQ116" i="2"/>
  <c r="AP116" i="2"/>
  <c r="AO116" i="2"/>
  <c r="AN116" i="2"/>
  <c r="AM116" i="2"/>
  <c r="AL116" i="2"/>
  <c r="AK116" i="2"/>
  <c r="AJ116" i="2"/>
  <c r="AI116" i="2"/>
  <c r="AH116" i="2"/>
  <c r="AG116" i="2"/>
  <c r="AF116" i="2"/>
  <c r="AE116" i="2"/>
  <c r="AD116" i="2"/>
  <c r="AC116" i="2"/>
  <c r="AB116" i="2"/>
  <c r="AA116" i="2"/>
  <c r="Z116" i="2"/>
  <c r="Y116" i="2"/>
  <c r="X116" i="2"/>
  <c r="W116" i="2"/>
  <c r="V116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AS115" i="2"/>
  <c r="AR115" i="2"/>
  <c r="AQ115" i="2"/>
  <c r="AO115" i="2"/>
  <c r="AN115" i="2"/>
  <c r="AM115" i="2"/>
  <c r="AL115" i="2"/>
  <c r="AJ115" i="2"/>
  <c r="AH115" i="2"/>
  <c r="AG115" i="2"/>
  <c r="BA115" i="2" s="1"/>
  <c r="AF115" i="2"/>
  <c r="AE115" i="2"/>
  <c r="AD115" i="2"/>
  <c r="AC115" i="2"/>
  <c r="AB115" i="2"/>
  <c r="Z115" i="2"/>
  <c r="Y115" i="2"/>
  <c r="X115" i="2"/>
  <c r="W115" i="2"/>
  <c r="V115" i="2"/>
  <c r="U115" i="2"/>
  <c r="T115" i="2"/>
  <c r="AX115" i="2" s="1"/>
  <c r="S115" i="2"/>
  <c r="R115" i="2"/>
  <c r="P115" i="2"/>
  <c r="N115" i="2"/>
  <c r="M115" i="2"/>
  <c r="K115" i="2"/>
  <c r="J115" i="2"/>
  <c r="I115" i="2"/>
  <c r="H115" i="2"/>
  <c r="AS114" i="2"/>
  <c r="AR114" i="2"/>
  <c r="AQ114" i="2"/>
  <c r="AP114" i="2"/>
  <c r="AO114" i="2"/>
  <c r="AN114" i="2"/>
  <c r="AM114" i="2"/>
  <c r="AL114" i="2"/>
  <c r="AK114" i="2"/>
  <c r="AJ114" i="2"/>
  <c r="AI114" i="2"/>
  <c r="AH114" i="2"/>
  <c r="AG114" i="2"/>
  <c r="AF114" i="2"/>
  <c r="AE114" i="2"/>
  <c r="AD114" i="2"/>
  <c r="AC114" i="2"/>
  <c r="AB114" i="2"/>
  <c r="AA114" i="2"/>
  <c r="Z114" i="2"/>
  <c r="Y114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AS113" i="2"/>
  <c r="AR113" i="2"/>
  <c r="AQ113" i="2"/>
  <c r="AP113" i="2"/>
  <c r="AO113" i="2"/>
  <c r="AN113" i="2"/>
  <c r="AM113" i="2"/>
  <c r="AL113" i="2"/>
  <c r="AJ113" i="2"/>
  <c r="AH113" i="2"/>
  <c r="AG113" i="2"/>
  <c r="AF113" i="2"/>
  <c r="AE113" i="2"/>
  <c r="AD113" i="2"/>
  <c r="AC113" i="2"/>
  <c r="AB113" i="2"/>
  <c r="Z113" i="2"/>
  <c r="Y113" i="2"/>
  <c r="X113" i="2"/>
  <c r="W113" i="2"/>
  <c r="BA113" i="2" s="1"/>
  <c r="V113" i="2"/>
  <c r="U113" i="2"/>
  <c r="T113" i="2"/>
  <c r="S113" i="2"/>
  <c r="R113" i="2"/>
  <c r="P113" i="2"/>
  <c r="O113" i="2"/>
  <c r="N113" i="2"/>
  <c r="M113" i="2"/>
  <c r="L113" i="2"/>
  <c r="K113" i="2"/>
  <c r="J113" i="2"/>
  <c r="AX113" i="2" s="1"/>
  <c r="I113" i="2"/>
  <c r="H113" i="2"/>
  <c r="AS112" i="2"/>
  <c r="AR112" i="2"/>
  <c r="AQ112" i="2"/>
  <c r="AP112" i="2"/>
  <c r="AO112" i="2"/>
  <c r="AN112" i="2"/>
  <c r="AM112" i="2"/>
  <c r="AL112" i="2"/>
  <c r="AK112" i="2"/>
  <c r="AJ112" i="2"/>
  <c r="AI112" i="2"/>
  <c r="AH112" i="2"/>
  <c r="AG112" i="2"/>
  <c r="AF112" i="2"/>
  <c r="AE112" i="2"/>
  <c r="AD112" i="2"/>
  <c r="AC112" i="2"/>
  <c r="AB112" i="2"/>
  <c r="AA112" i="2"/>
  <c r="Z112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AS111" i="2"/>
  <c r="AR111" i="2"/>
  <c r="AQ111" i="2"/>
  <c r="AP111" i="2"/>
  <c r="AO111" i="2"/>
  <c r="AN111" i="2"/>
  <c r="AM111" i="2"/>
  <c r="AL111" i="2"/>
  <c r="AJ111" i="2"/>
  <c r="AI111" i="2"/>
  <c r="AH111" i="2"/>
  <c r="AG111" i="2"/>
  <c r="AF111" i="2"/>
  <c r="AE111" i="2"/>
  <c r="AD111" i="2"/>
  <c r="AB111" i="2"/>
  <c r="Z111" i="2"/>
  <c r="Y111" i="2"/>
  <c r="X111" i="2"/>
  <c r="W111" i="2"/>
  <c r="V111" i="2"/>
  <c r="U111" i="2"/>
  <c r="T111" i="2"/>
  <c r="S111" i="2"/>
  <c r="R111" i="2"/>
  <c r="P111" i="2"/>
  <c r="O111" i="2"/>
  <c r="BC111" i="2" s="1"/>
  <c r="N111" i="2"/>
  <c r="M111" i="2"/>
  <c r="L111" i="2"/>
  <c r="K111" i="2"/>
  <c r="AY111" i="2" s="1"/>
  <c r="J111" i="2"/>
  <c r="I111" i="2"/>
  <c r="H111" i="2"/>
  <c r="AS110" i="2"/>
  <c r="AR110" i="2"/>
  <c r="AQ110" i="2"/>
  <c r="AP110" i="2"/>
  <c r="AO110" i="2"/>
  <c r="AN110" i="2"/>
  <c r="AM110" i="2"/>
  <c r="AL110" i="2"/>
  <c r="AK110" i="2"/>
  <c r="AJ110" i="2"/>
  <c r="AI110" i="2"/>
  <c r="AH110" i="2"/>
  <c r="AG110" i="2"/>
  <c r="AF110" i="2"/>
  <c r="AE110" i="2"/>
  <c r="AD110" i="2"/>
  <c r="AC110" i="2"/>
  <c r="AB110" i="2"/>
  <c r="AA110" i="2"/>
  <c r="Z110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AS107" i="2"/>
  <c r="AR107" i="2"/>
  <c r="BB107" i="2" s="1"/>
  <c r="AQ107" i="2"/>
  <c r="AP107" i="2"/>
  <c r="AO107" i="2"/>
  <c r="AN107" i="2"/>
  <c r="AM107" i="2"/>
  <c r="AL107" i="2"/>
  <c r="AJ107" i="2"/>
  <c r="AI107" i="2"/>
  <c r="AH107" i="2"/>
  <c r="AG107" i="2"/>
  <c r="AF107" i="2"/>
  <c r="AE107" i="2"/>
  <c r="AY107" i="2" s="1"/>
  <c r="AD107" i="2"/>
  <c r="AC107" i="2"/>
  <c r="AB107" i="2"/>
  <c r="Z107" i="2"/>
  <c r="Y107" i="2"/>
  <c r="X107" i="2"/>
  <c r="W107" i="2"/>
  <c r="V107" i="2"/>
  <c r="AZ107" i="2" s="1"/>
  <c r="U107" i="2"/>
  <c r="T107" i="2"/>
  <c r="S107" i="2"/>
  <c r="R107" i="2"/>
  <c r="AV107" i="2" s="1"/>
  <c r="P107" i="2"/>
  <c r="O107" i="2"/>
  <c r="N107" i="2"/>
  <c r="M107" i="2"/>
  <c r="BA107" i="2" s="1"/>
  <c r="L107" i="2"/>
  <c r="K107" i="2"/>
  <c r="J107" i="2"/>
  <c r="I107" i="2"/>
  <c r="AW107" i="2" s="1"/>
  <c r="H107" i="2"/>
  <c r="AS106" i="2"/>
  <c r="AR106" i="2"/>
  <c r="AQ106" i="2"/>
  <c r="AP106" i="2"/>
  <c r="AO106" i="2"/>
  <c r="AN106" i="2"/>
  <c r="AM106" i="2"/>
  <c r="AL106" i="2"/>
  <c r="AK106" i="2"/>
  <c r="AJ106" i="2"/>
  <c r="AI106" i="2"/>
  <c r="AH106" i="2"/>
  <c r="AG106" i="2"/>
  <c r="AF106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AZ105" i="2"/>
  <c r="AV105" i="2"/>
  <c r="BA105" i="2"/>
  <c r="AW105" i="2"/>
  <c r="BB105" i="2"/>
  <c r="AX105" i="2"/>
  <c r="BC105" i="2"/>
  <c r="AY105" i="2"/>
  <c r="AS103" i="2"/>
  <c r="AR103" i="2"/>
  <c r="BB103" i="2" s="1"/>
  <c r="AQ103" i="2"/>
  <c r="AP103" i="2"/>
  <c r="AO103" i="2"/>
  <c r="AN103" i="2"/>
  <c r="AM103" i="2"/>
  <c r="AL103" i="2"/>
  <c r="AJ103" i="2"/>
  <c r="AI103" i="2"/>
  <c r="AH103" i="2"/>
  <c r="AG103" i="2"/>
  <c r="AF103" i="2"/>
  <c r="AE103" i="2"/>
  <c r="AY103" i="2" s="1"/>
  <c r="AD103" i="2"/>
  <c r="AC103" i="2"/>
  <c r="AB103" i="2"/>
  <c r="Z103" i="2"/>
  <c r="Y103" i="2"/>
  <c r="X103" i="2"/>
  <c r="W103" i="2"/>
  <c r="V103" i="2"/>
  <c r="AZ103" i="2" s="1"/>
  <c r="U103" i="2"/>
  <c r="T103" i="2"/>
  <c r="S103" i="2"/>
  <c r="R103" i="2"/>
  <c r="AV103" i="2" s="1"/>
  <c r="P103" i="2"/>
  <c r="O103" i="2"/>
  <c r="N103" i="2"/>
  <c r="M103" i="2"/>
  <c r="BA103" i="2" s="1"/>
  <c r="L103" i="2"/>
  <c r="K103" i="2"/>
  <c r="J103" i="2"/>
  <c r="I103" i="2"/>
  <c r="AW103" i="2" s="1"/>
  <c r="H103" i="2"/>
  <c r="AS102" i="2"/>
  <c r="AR102" i="2"/>
  <c r="AQ102" i="2"/>
  <c r="AP102" i="2"/>
  <c r="AO102" i="2"/>
  <c r="AN102" i="2"/>
  <c r="AM102" i="2"/>
  <c r="AL102" i="2"/>
  <c r="AK102" i="2"/>
  <c r="AJ102" i="2"/>
  <c r="AI102" i="2"/>
  <c r="AH102" i="2"/>
  <c r="AG102" i="2"/>
  <c r="AF102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AS101" i="2"/>
  <c r="AR101" i="2"/>
  <c r="AQ101" i="2"/>
  <c r="AP101" i="2"/>
  <c r="AZ101" i="2" s="1"/>
  <c r="AO101" i="2"/>
  <c r="AN101" i="2"/>
  <c r="AM101" i="2"/>
  <c r="AL101" i="2"/>
  <c r="AV101" i="2" s="1"/>
  <c r="AJ101" i="2"/>
  <c r="AI101" i="2"/>
  <c r="AH101" i="2"/>
  <c r="AG101" i="2"/>
  <c r="BA101" i="2" s="1"/>
  <c r="AF101" i="2"/>
  <c r="AE101" i="2"/>
  <c r="AD101" i="2"/>
  <c r="AC101" i="2"/>
  <c r="AW101" i="2" s="1"/>
  <c r="AB101" i="2"/>
  <c r="Z101" i="2"/>
  <c r="Y101" i="2"/>
  <c r="X101" i="2"/>
  <c r="BB101" i="2" s="1"/>
  <c r="W101" i="2"/>
  <c r="V101" i="2"/>
  <c r="U101" i="2"/>
  <c r="T101" i="2"/>
  <c r="AX101" i="2" s="1"/>
  <c r="S101" i="2"/>
  <c r="R101" i="2"/>
  <c r="P101" i="2"/>
  <c r="O101" i="2"/>
  <c r="BC101" i="2" s="1"/>
  <c r="N101" i="2"/>
  <c r="M101" i="2"/>
  <c r="L101" i="2"/>
  <c r="K101" i="2"/>
  <c r="AY101" i="2" s="1"/>
  <c r="J101" i="2"/>
  <c r="I101" i="2"/>
  <c r="H101" i="2"/>
  <c r="AS100" i="2"/>
  <c r="AR100" i="2"/>
  <c r="AQ100" i="2"/>
  <c r="AP100" i="2"/>
  <c r="AO100" i="2"/>
  <c r="AN100" i="2"/>
  <c r="AM100" i="2"/>
  <c r="AL100" i="2"/>
  <c r="AK100" i="2"/>
  <c r="AJ100" i="2"/>
  <c r="AI100" i="2"/>
  <c r="AH100" i="2"/>
  <c r="AG100" i="2"/>
  <c r="AF100" i="2"/>
  <c r="AE100" i="2"/>
  <c r="AD100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AS99" i="2"/>
  <c r="AR99" i="2"/>
  <c r="BB99" i="2" s="1"/>
  <c r="AQ99" i="2"/>
  <c r="AP99" i="2"/>
  <c r="AO99" i="2"/>
  <c r="AN99" i="2"/>
  <c r="AX99" i="2" s="1"/>
  <c r="AM99" i="2"/>
  <c r="AL99" i="2"/>
  <c r="AJ99" i="2"/>
  <c r="AI99" i="2"/>
  <c r="BC99" i="2" s="1"/>
  <c r="AH99" i="2"/>
  <c r="AG99" i="2"/>
  <c r="AF99" i="2"/>
  <c r="AE99" i="2"/>
  <c r="AY99" i="2" s="1"/>
  <c r="AD99" i="2"/>
  <c r="AC99" i="2"/>
  <c r="AB99" i="2"/>
  <c r="Z99" i="2"/>
  <c r="Y99" i="2"/>
  <c r="X99" i="2"/>
  <c r="W99" i="2"/>
  <c r="V99" i="2"/>
  <c r="AZ99" i="2" s="1"/>
  <c r="U99" i="2"/>
  <c r="T99" i="2"/>
  <c r="S99" i="2"/>
  <c r="R99" i="2"/>
  <c r="P99" i="2"/>
  <c r="O99" i="2"/>
  <c r="N99" i="2"/>
  <c r="M99" i="2"/>
  <c r="BA99" i="2" s="1"/>
  <c r="L99" i="2"/>
  <c r="K99" i="2"/>
  <c r="J99" i="2"/>
  <c r="I99" i="2"/>
  <c r="H99" i="2"/>
  <c r="AS98" i="2"/>
  <c r="AR98" i="2"/>
  <c r="AQ98" i="2"/>
  <c r="AP98" i="2"/>
  <c r="AO98" i="2"/>
  <c r="AN98" i="2"/>
  <c r="AM98" i="2"/>
  <c r="AL98" i="2"/>
  <c r="AK98" i="2"/>
  <c r="AJ98" i="2"/>
  <c r="AI98" i="2"/>
  <c r="AH98" i="2"/>
  <c r="AG98" i="2"/>
  <c r="AF98" i="2"/>
  <c r="AE98" i="2"/>
  <c r="AD98" i="2"/>
  <c r="AC98" i="2"/>
  <c r="AB98" i="2"/>
  <c r="AA98" i="2"/>
  <c r="Z98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AS97" i="2"/>
  <c r="AR97" i="2"/>
  <c r="AQ97" i="2"/>
  <c r="AP97" i="2"/>
  <c r="AZ97" i="2" s="1"/>
  <c r="AO97" i="2"/>
  <c r="AN97" i="2"/>
  <c r="AM97" i="2"/>
  <c r="AL97" i="2"/>
  <c r="AV97" i="2" s="1"/>
  <c r="AJ97" i="2"/>
  <c r="AI97" i="2"/>
  <c r="AH97" i="2"/>
  <c r="AG97" i="2"/>
  <c r="BA97" i="2" s="1"/>
  <c r="AF97" i="2"/>
  <c r="AE97" i="2"/>
  <c r="AD97" i="2"/>
  <c r="AC97" i="2"/>
  <c r="AW97" i="2" s="1"/>
  <c r="AB97" i="2"/>
  <c r="Z97" i="2"/>
  <c r="Y97" i="2"/>
  <c r="X97" i="2"/>
  <c r="BB97" i="2" s="1"/>
  <c r="W97" i="2"/>
  <c r="V97" i="2"/>
  <c r="U97" i="2"/>
  <c r="T97" i="2"/>
  <c r="AX97" i="2" s="1"/>
  <c r="S97" i="2"/>
  <c r="R97" i="2"/>
  <c r="P97" i="2"/>
  <c r="O97" i="2"/>
  <c r="BC97" i="2" s="1"/>
  <c r="N97" i="2"/>
  <c r="M97" i="2"/>
  <c r="L97" i="2"/>
  <c r="K97" i="2"/>
  <c r="AY97" i="2" s="1"/>
  <c r="J97" i="2"/>
  <c r="I97" i="2"/>
  <c r="H97" i="2"/>
  <c r="AS96" i="2"/>
  <c r="AR96" i="2"/>
  <c r="AQ96" i="2"/>
  <c r="AP96" i="2"/>
  <c r="AO96" i="2"/>
  <c r="AN96" i="2"/>
  <c r="AM96" i="2"/>
  <c r="AL96" i="2"/>
  <c r="AK96" i="2"/>
  <c r="AJ96" i="2"/>
  <c r="AI96" i="2"/>
  <c r="AH96" i="2"/>
  <c r="AG96" i="2"/>
  <c r="AF96" i="2"/>
  <c r="AE96" i="2"/>
  <c r="AD96" i="2"/>
  <c r="AC96" i="2"/>
  <c r="AB96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AS95" i="2"/>
  <c r="AR95" i="2"/>
  <c r="BB95" i="2" s="1"/>
  <c r="AQ95" i="2"/>
  <c r="AP95" i="2"/>
  <c r="AO95" i="2"/>
  <c r="AN95" i="2"/>
  <c r="AX95" i="2" s="1"/>
  <c r="AM95" i="2"/>
  <c r="AL95" i="2"/>
  <c r="AJ95" i="2"/>
  <c r="AI95" i="2"/>
  <c r="BC95" i="2" s="1"/>
  <c r="AH95" i="2"/>
  <c r="AG95" i="2"/>
  <c r="AF95" i="2"/>
  <c r="AE95" i="2"/>
  <c r="AY95" i="2" s="1"/>
  <c r="AD95" i="2"/>
  <c r="AC95" i="2"/>
  <c r="AB95" i="2"/>
  <c r="Z95" i="2"/>
  <c r="Y95" i="2"/>
  <c r="X95" i="2"/>
  <c r="W95" i="2"/>
  <c r="V95" i="2"/>
  <c r="AZ95" i="2" s="1"/>
  <c r="U95" i="2"/>
  <c r="T95" i="2"/>
  <c r="S95" i="2"/>
  <c r="R95" i="2"/>
  <c r="AV95" i="2" s="1"/>
  <c r="P95" i="2"/>
  <c r="O95" i="2"/>
  <c r="N95" i="2"/>
  <c r="M95" i="2"/>
  <c r="BA95" i="2" s="1"/>
  <c r="L95" i="2"/>
  <c r="K95" i="2"/>
  <c r="J95" i="2"/>
  <c r="I95" i="2"/>
  <c r="AW95" i="2" s="1"/>
  <c r="H95" i="2"/>
  <c r="AS94" i="2"/>
  <c r="AR94" i="2"/>
  <c r="AQ94" i="2"/>
  <c r="AP94" i="2"/>
  <c r="AO94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AS93" i="2"/>
  <c r="AR93" i="2"/>
  <c r="AQ93" i="2"/>
  <c r="AP93" i="2"/>
  <c r="AZ93" i="2" s="1"/>
  <c r="AO93" i="2"/>
  <c r="AN93" i="2"/>
  <c r="AM93" i="2"/>
  <c r="AL93" i="2"/>
  <c r="AV93" i="2" s="1"/>
  <c r="AJ93" i="2"/>
  <c r="AI93" i="2"/>
  <c r="AH93" i="2"/>
  <c r="AG93" i="2"/>
  <c r="BA93" i="2" s="1"/>
  <c r="AF93" i="2"/>
  <c r="AE93" i="2"/>
  <c r="AD93" i="2"/>
  <c r="AC93" i="2"/>
  <c r="AW93" i="2" s="1"/>
  <c r="AB93" i="2"/>
  <c r="Z93" i="2"/>
  <c r="Y93" i="2"/>
  <c r="X93" i="2"/>
  <c r="BB93" i="2" s="1"/>
  <c r="W93" i="2"/>
  <c r="V93" i="2"/>
  <c r="U93" i="2"/>
  <c r="T93" i="2"/>
  <c r="AX93" i="2" s="1"/>
  <c r="S93" i="2"/>
  <c r="R93" i="2"/>
  <c r="P93" i="2"/>
  <c r="O93" i="2"/>
  <c r="BC93" i="2" s="1"/>
  <c r="N93" i="2"/>
  <c r="M93" i="2"/>
  <c r="L93" i="2"/>
  <c r="K93" i="2"/>
  <c r="AY93" i="2" s="1"/>
  <c r="J93" i="2"/>
  <c r="I93" i="2"/>
  <c r="H93" i="2"/>
  <c r="AS92" i="2"/>
  <c r="AR92" i="2"/>
  <c r="AQ92" i="2"/>
  <c r="AP92" i="2"/>
  <c r="AO92" i="2"/>
  <c r="AN92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AS91" i="2"/>
  <c r="AR91" i="2"/>
  <c r="BB91" i="2" s="1"/>
  <c r="AQ91" i="2"/>
  <c r="AP91" i="2"/>
  <c r="AO91" i="2"/>
  <c r="AN91" i="2"/>
  <c r="AX91" i="2" s="1"/>
  <c r="AM91" i="2"/>
  <c r="AL91" i="2"/>
  <c r="AJ91" i="2"/>
  <c r="AI91" i="2"/>
  <c r="BC91" i="2" s="1"/>
  <c r="AH91" i="2"/>
  <c r="AG91" i="2"/>
  <c r="AF91" i="2"/>
  <c r="AE91" i="2"/>
  <c r="AY91" i="2" s="1"/>
  <c r="AD91" i="2"/>
  <c r="AC91" i="2"/>
  <c r="AB91" i="2"/>
  <c r="Z91" i="2"/>
  <c r="Y91" i="2"/>
  <c r="X91" i="2"/>
  <c r="W91" i="2"/>
  <c r="V91" i="2"/>
  <c r="AZ91" i="2" s="1"/>
  <c r="U91" i="2"/>
  <c r="T91" i="2"/>
  <c r="S91" i="2"/>
  <c r="R91" i="2"/>
  <c r="AV91" i="2" s="1"/>
  <c r="P91" i="2"/>
  <c r="O91" i="2"/>
  <c r="N91" i="2"/>
  <c r="M91" i="2"/>
  <c r="BA91" i="2" s="1"/>
  <c r="L91" i="2"/>
  <c r="K91" i="2"/>
  <c r="J91" i="2"/>
  <c r="I91" i="2"/>
  <c r="AW91" i="2" s="1"/>
  <c r="H91" i="2"/>
  <c r="AS90" i="2"/>
  <c r="AR90" i="2"/>
  <c r="AQ90" i="2"/>
  <c r="AP90" i="2"/>
  <c r="AO90" i="2"/>
  <c r="AN90" i="2"/>
  <c r="AM90" i="2"/>
  <c r="AL90" i="2"/>
  <c r="AK90" i="2"/>
  <c r="AJ90" i="2"/>
  <c r="AI90" i="2"/>
  <c r="AH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AS89" i="2"/>
  <c r="AR89" i="2"/>
  <c r="AQ89" i="2"/>
  <c r="AP89" i="2"/>
  <c r="AO89" i="2"/>
  <c r="AN89" i="2"/>
  <c r="AM89" i="2"/>
  <c r="AL89" i="2"/>
  <c r="AV89" i="2" s="1"/>
  <c r="AJ89" i="2"/>
  <c r="AI89" i="2"/>
  <c r="AH89" i="2"/>
  <c r="AG89" i="2"/>
  <c r="BA89" i="2" s="1"/>
  <c r="AF89" i="2"/>
  <c r="AE89" i="2"/>
  <c r="AD89" i="2"/>
  <c r="AC89" i="2"/>
  <c r="AW89" i="2" s="1"/>
  <c r="AB89" i="2"/>
  <c r="Z89" i="2"/>
  <c r="Y89" i="2"/>
  <c r="X89" i="2"/>
  <c r="BB89" i="2" s="1"/>
  <c r="W89" i="2"/>
  <c r="V89" i="2"/>
  <c r="U89" i="2"/>
  <c r="T89" i="2"/>
  <c r="AX89" i="2" s="1"/>
  <c r="S89" i="2"/>
  <c r="R89" i="2"/>
  <c r="P89" i="2"/>
  <c r="O89" i="2"/>
  <c r="BC89" i="2" s="1"/>
  <c r="N89" i="2"/>
  <c r="M89" i="2"/>
  <c r="L89" i="2"/>
  <c r="K89" i="2"/>
  <c r="AY89" i="2" s="1"/>
  <c r="J89" i="2"/>
  <c r="I89" i="2"/>
  <c r="H89" i="2"/>
  <c r="AS88" i="2"/>
  <c r="AR88" i="2"/>
  <c r="AQ88" i="2"/>
  <c r="AP88" i="2"/>
  <c r="AO88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AS87" i="2"/>
  <c r="AR87" i="2"/>
  <c r="BB87" i="2" s="1"/>
  <c r="AQ87" i="2"/>
  <c r="AP87" i="2"/>
  <c r="AO87" i="2"/>
  <c r="AN87" i="2"/>
  <c r="AM87" i="2"/>
  <c r="AL87" i="2"/>
  <c r="AJ87" i="2"/>
  <c r="AI87" i="2"/>
  <c r="BC87" i="2" s="1"/>
  <c r="AH87" i="2"/>
  <c r="AG87" i="2"/>
  <c r="AF87" i="2"/>
  <c r="AE87" i="2"/>
  <c r="AY87" i="2" s="1"/>
  <c r="AD87" i="2"/>
  <c r="AC87" i="2"/>
  <c r="AB87" i="2"/>
  <c r="Z87" i="2"/>
  <c r="Y87" i="2"/>
  <c r="X87" i="2"/>
  <c r="W87" i="2"/>
  <c r="V87" i="2"/>
  <c r="AZ87" i="2" s="1"/>
  <c r="U87" i="2"/>
  <c r="T87" i="2"/>
  <c r="S87" i="2"/>
  <c r="R87" i="2"/>
  <c r="AV87" i="2" s="1"/>
  <c r="P87" i="2"/>
  <c r="O87" i="2"/>
  <c r="N87" i="2"/>
  <c r="M87" i="2"/>
  <c r="BA87" i="2" s="1"/>
  <c r="L87" i="2"/>
  <c r="K87" i="2"/>
  <c r="J87" i="2"/>
  <c r="I87" i="2"/>
  <c r="AW87" i="2" s="1"/>
  <c r="H87" i="2"/>
  <c r="AS86" i="2"/>
  <c r="AR86" i="2"/>
  <c r="AQ86" i="2"/>
  <c r="AP86" i="2"/>
  <c r="AO86" i="2"/>
  <c r="AN86" i="2"/>
  <c r="AM86" i="2"/>
  <c r="AL86" i="2"/>
  <c r="AK86" i="2"/>
  <c r="AJ86" i="2"/>
  <c r="AI86" i="2"/>
  <c r="AH86" i="2"/>
  <c r="AG86" i="2"/>
  <c r="AF86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AS85" i="2"/>
  <c r="AR85" i="2"/>
  <c r="AQ85" i="2"/>
  <c r="AP85" i="2"/>
  <c r="AZ85" i="2" s="1"/>
  <c r="AO85" i="2"/>
  <c r="AN85" i="2"/>
  <c r="AM85" i="2"/>
  <c r="AL85" i="2"/>
  <c r="AV85" i="2" s="1"/>
  <c r="AJ85" i="2"/>
  <c r="AI85" i="2"/>
  <c r="AH85" i="2"/>
  <c r="AG85" i="2"/>
  <c r="BA85" i="2" s="1"/>
  <c r="AF85" i="2"/>
  <c r="AE85" i="2"/>
  <c r="AD85" i="2"/>
  <c r="AC85" i="2"/>
  <c r="AW85" i="2" s="1"/>
  <c r="AB85" i="2"/>
  <c r="Z85" i="2"/>
  <c r="Y85" i="2"/>
  <c r="X85" i="2"/>
  <c r="BB85" i="2" s="1"/>
  <c r="W85" i="2"/>
  <c r="V85" i="2"/>
  <c r="U85" i="2"/>
  <c r="T85" i="2"/>
  <c r="AX85" i="2" s="1"/>
  <c r="S85" i="2"/>
  <c r="R85" i="2"/>
  <c r="P85" i="2"/>
  <c r="O85" i="2"/>
  <c r="BC85" i="2" s="1"/>
  <c r="N85" i="2"/>
  <c r="M85" i="2"/>
  <c r="L85" i="2"/>
  <c r="K85" i="2"/>
  <c r="AY85" i="2" s="1"/>
  <c r="J85" i="2"/>
  <c r="I85" i="2"/>
  <c r="H85" i="2"/>
  <c r="AS84" i="2"/>
  <c r="AR84" i="2"/>
  <c r="AQ84" i="2"/>
  <c r="AP84" i="2"/>
  <c r="AO84" i="2"/>
  <c r="AN84" i="2"/>
  <c r="AM84" i="2"/>
  <c r="AL84" i="2"/>
  <c r="AK84" i="2"/>
  <c r="AJ84" i="2"/>
  <c r="AI84" i="2"/>
  <c r="AH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AS83" i="2"/>
  <c r="AR83" i="2"/>
  <c r="BB83" i="2" s="1"/>
  <c r="AQ83" i="2"/>
  <c r="AP83" i="2"/>
  <c r="AO83" i="2"/>
  <c r="AN83" i="2"/>
  <c r="AM83" i="2"/>
  <c r="AL83" i="2"/>
  <c r="AJ83" i="2"/>
  <c r="AI83" i="2"/>
  <c r="BC83" i="2" s="1"/>
  <c r="AH83" i="2"/>
  <c r="AG83" i="2"/>
  <c r="AF83" i="2"/>
  <c r="AE83" i="2"/>
  <c r="AY83" i="2" s="1"/>
  <c r="AD83" i="2"/>
  <c r="AC83" i="2"/>
  <c r="AB83" i="2"/>
  <c r="Z83" i="2"/>
  <c r="Y83" i="2"/>
  <c r="X83" i="2"/>
  <c r="W83" i="2"/>
  <c r="V83" i="2"/>
  <c r="AZ83" i="2" s="1"/>
  <c r="U83" i="2"/>
  <c r="T83" i="2"/>
  <c r="S83" i="2"/>
  <c r="R83" i="2"/>
  <c r="AV83" i="2" s="1"/>
  <c r="P83" i="2"/>
  <c r="O83" i="2"/>
  <c r="N83" i="2"/>
  <c r="M83" i="2"/>
  <c r="BA83" i="2" s="1"/>
  <c r="L83" i="2"/>
  <c r="K83" i="2"/>
  <c r="J83" i="2"/>
  <c r="I83" i="2"/>
  <c r="AW83" i="2" s="1"/>
  <c r="H83" i="2"/>
  <c r="AS82" i="2"/>
  <c r="AR82" i="2"/>
  <c r="AQ82" i="2"/>
  <c r="AP82" i="2"/>
  <c r="AO82" i="2"/>
  <c r="AN82" i="2"/>
  <c r="AM82" i="2"/>
  <c r="AL82" i="2"/>
  <c r="AK82" i="2"/>
  <c r="AJ82" i="2"/>
  <c r="AI82" i="2"/>
  <c r="AH82" i="2"/>
  <c r="AG82" i="2"/>
  <c r="AF82" i="2"/>
  <c r="AE82" i="2"/>
  <c r="AD82" i="2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AS81" i="2"/>
  <c r="AR81" i="2"/>
  <c r="AQ81" i="2"/>
  <c r="AP81" i="2"/>
  <c r="AZ81" i="2" s="1"/>
  <c r="AO81" i="2"/>
  <c r="AN81" i="2"/>
  <c r="AM81" i="2"/>
  <c r="AL81" i="2"/>
  <c r="AV81" i="2" s="1"/>
  <c r="AJ81" i="2"/>
  <c r="AI81" i="2"/>
  <c r="AH81" i="2"/>
  <c r="AG81" i="2"/>
  <c r="BA81" i="2" s="1"/>
  <c r="AF81" i="2"/>
  <c r="AE81" i="2"/>
  <c r="AD81" i="2"/>
  <c r="AC81" i="2"/>
  <c r="AW81" i="2" s="1"/>
  <c r="AB81" i="2"/>
  <c r="Z81" i="2"/>
  <c r="Y81" i="2"/>
  <c r="X81" i="2"/>
  <c r="BB81" i="2" s="1"/>
  <c r="W81" i="2"/>
  <c r="V81" i="2"/>
  <c r="U81" i="2"/>
  <c r="T81" i="2"/>
  <c r="AX81" i="2" s="1"/>
  <c r="S81" i="2"/>
  <c r="R81" i="2"/>
  <c r="P81" i="2"/>
  <c r="O81" i="2"/>
  <c r="BC81" i="2" s="1"/>
  <c r="N81" i="2"/>
  <c r="M81" i="2"/>
  <c r="L81" i="2"/>
  <c r="K81" i="2"/>
  <c r="AY81" i="2" s="1"/>
  <c r="J81" i="2"/>
  <c r="I81" i="2"/>
  <c r="H81" i="2"/>
  <c r="AS80" i="2"/>
  <c r="AR80" i="2"/>
  <c r="AQ80" i="2"/>
  <c r="AP80" i="2"/>
  <c r="AO80" i="2"/>
  <c r="AN80" i="2"/>
  <c r="AM80" i="2"/>
  <c r="AL80" i="2"/>
  <c r="AK80" i="2"/>
  <c r="AJ80" i="2"/>
  <c r="AI80" i="2"/>
  <c r="AH80" i="2"/>
  <c r="AG80" i="2"/>
  <c r="AF80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AS79" i="2"/>
  <c r="AR79" i="2"/>
  <c r="BB79" i="2" s="1"/>
  <c r="AQ79" i="2"/>
  <c r="AP79" i="2"/>
  <c r="AO79" i="2"/>
  <c r="AN79" i="2"/>
  <c r="AX79" i="2" s="1"/>
  <c r="AM79" i="2"/>
  <c r="AL79" i="2"/>
  <c r="AJ79" i="2"/>
  <c r="AI79" i="2"/>
  <c r="BC79" i="2" s="1"/>
  <c r="AH79" i="2"/>
  <c r="AG79" i="2"/>
  <c r="AF79" i="2"/>
  <c r="AE79" i="2"/>
  <c r="AY79" i="2" s="1"/>
  <c r="AD79" i="2"/>
  <c r="AC79" i="2"/>
  <c r="AB79" i="2"/>
  <c r="Z79" i="2"/>
  <c r="Y79" i="2"/>
  <c r="X79" i="2"/>
  <c r="W79" i="2"/>
  <c r="V79" i="2"/>
  <c r="AZ79" i="2" s="1"/>
  <c r="U79" i="2"/>
  <c r="T79" i="2"/>
  <c r="S79" i="2"/>
  <c r="R79" i="2"/>
  <c r="AV79" i="2" s="1"/>
  <c r="P79" i="2"/>
  <c r="O79" i="2"/>
  <c r="N79" i="2"/>
  <c r="M79" i="2"/>
  <c r="BA79" i="2" s="1"/>
  <c r="L79" i="2"/>
  <c r="K79" i="2"/>
  <c r="J79" i="2"/>
  <c r="I79" i="2"/>
  <c r="H79" i="2"/>
  <c r="AS78" i="2"/>
  <c r="AR78" i="2"/>
  <c r="AQ78" i="2"/>
  <c r="AP78" i="2"/>
  <c r="AO78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AS77" i="2"/>
  <c r="AQ77" i="2"/>
  <c r="AP77" i="2"/>
  <c r="AO77" i="2"/>
  <c r="AN77" i="2"/>
  <c r="AM77" i="2"/>
  <c r="AL77" i="2"/>
  <c r="AJ77" i="2"/>
  <c r="AI77" i="2"/>
  <c r="AG77" i="2"/>
  <c r="AF77" i="2"/>
  <c r="AE77" i="2"/>
  <c r="AD77" i="2"/>
  <c r="AC77" i="2"/>
  <c r="AB77" i="2"/>
  <c r="Z77" i="2"/>
  <c r="Y77" i="2"/>
  <c r="W77" i="2"/>
  <c r="V77" i="2"/>
  <c r="U77" i="2"/>
  <c r="T77" i="2"/>
  <c r="S77" i="2"/>
  <c r="R77" i="2"/>
  <c r="P77" i="2"/>
  <c r="O77" i="2"/>
  <c r="M77" i="2"/>
  <c r="L77" i="2"/>
  <c r="K77" i="2"/>
  <c r="J77" i="2"/>
  <c r="I77" i="2"/>
  <c r="H77" i="2"/>
  <c r="AS76" i="2"/>
  <c r="BC76" i="2" s="1"/>
  <c r="AQ76" i="2"/>
  <c r="AP76" i="2"/>
  <c r="AO76" i="2"/>
  <c r="AN76" i="2"/>
  <c r="AX76" i="2" s="1"/>
  <c r="AM76" i="2"/>
  <c r="AL76" i="2"/>
  <c r="AK76" i="2"/>
  <c r="AJ76" i="2"/>
  <c r="AI76" i="2"/>
  <c r="AG76" i="2"/>
  <c r="AF76" i="2"/>
  <c r="AE76" i="2"/>
  <c r="AY76" i="2" s="1"/>
  <c r="AD76" i="2"/>
  <c r="AC76" i="2"/>
  <c r="AB76" i="2"/>
  <c r="AA76" i="2"/>
  <c r="AU76" i="2" s="1"/>
  <c r="Z76" i="2"/>
  <c r="Y76" i="2"/>
  <c r="W76" i="2"/>
  <c r="V76" i="2"/>
  <c r="AZ76" i="2" s="1"/>
  <c r="U76" i="2"/>
  <c r="T76" i="2"/>
  <c r="S76" i="2"/>
  <c r="R76" i="2"/>
  <c r="Q76" i="2"/>
  <c r="P76" i="2"/>
  <c r="O76" i="2"/>
  <c r="M76" i="2"/>
  <c r="BA76" i="2" s="1"/>
  <c r="L76" i="2"/>
  <c r="K76" i="2"/>
  <c r="J76" i="2"/>
  <c r="I76" i="2"/>
  <c r="AW76" i="2" s="1"/>
  <c r="H76" i="2"/>
  <c r="G76" i="2"/>
  <c r="AS75" i="2"/>
  <c r="AR75" i="2"/>
  <c r="BB75" i="2" s="1"/>
  <c r="AQ75" i="2"/>
  <c r="AP75" i="2"/>
  <c r="AO75" i="2"/>
  <c r="AN75" i="2"/>
  <c r="AX75" i="2" s="1"/>
  <c r="AM75" i="2"/>
  <c r="AL75" i="2"/>
  <c r="AJ75" i="2"/>
  <c r="AI75" i="2"/>
  <c r="AH75" i="2"/>
  <c r="AG75" i="2"/>
  <c r="AF75" i="2"/>
  <c r="AE75" i="2"/>
  <c r="AY75" i="2" s="1"/>
  <c r="AD75" i="2"/>
  <c r="AC75" i="2"/>
  <c r="AB75" i="2"/>
  <c r="Z75" i="2"/>
  <c r="Y75" i="2"/>
  <c r="X75" i="2"/>
  <c r="W75" i="2"/>
  <c r="V75" i="2"/>
  <c r="AZ75" i="2" s="1"/>
  <c r="U75" i="2"/>
  <c r="T75" i="2"/>
  <c r="S75" i="2"/>
  <c r="R75" i="2"/>
  <c r="AV75" i="2" s="1"/>
  <c r="P75" i="2"/>
  <c r="O75" i="2"/>
  <c r="N75" i="2"/>
  <c r="M75" i="2"/>
  <c r="BA75" i="2" s="1"/>
  <c r="L75" i="2"/>
  <c r="K75" i="2"/>
  <c r="J75" i="2"/>
  <c r="I75" i="2"/>
  <c r="AW75" i="2" s="1"/>
  <c r="H75" i="2"/>
  <c r="AS74" i="2"/>
  <c r="AR74" i="2"/>
  <c r="AQ74" i="2"/>
  <c r="AP74" i="2"/>
  <c r="AO74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AS73" i="2"/>
  <c r="AR73" i="2"/>
  <c r="AQ73" i="2"/>
  <c r="AP73" i="2"/>
  <c r="AZ73" i="2" s="1"/>
  <c r="AO73" i="2"/>
  <c r="AN73" i="2"/>
  <c r="AM73" i="2"/>
  <c r="AL73" i="2"/>
  <c r="AV73" i="2" s="1"/>
  <c r="AJ73" i="2"/>
  <c r="AI73" i="2"/>
  <c r="AH73" i="2"/>
  <c r="AG73" i="2"/>
  <c r="BA73" i="2" s="1"/>
  <c r="AF73" i="2"/>
  <c r="AE73" i="2"/>
  <c r="AD73" i="2"/>
  <c r="AC73" i="2"/>
  <c r="AW73" i="2" s="1"/>
  <c r="AB73" i="2"/>
  <c r="Z73" i="2"/>
  <c r="Y73" i="2"/>
  <c r="X73" i="2"/>
  <c r="BB73" i="2" s="1"/>
  <c r="W73" i="2"/>
  <c r="V73" i="2"/>
  <c r="U73" i="2"/>
  <c r="T73" i="2"/>
  <c r="AX73" i="2" s="1"/>
  <c r="S73" i="2"/>
  <c r="R73" i="2"/>
  <c r="P73" i="2"/>
  <c r="O73" i="2"/>
  <c r="BC73" i="2" s="1"/>
  <c r="N73" i="2"/>
  <c r="M73" i="2"/>
  <c r="L73" i="2"/>
  <c r="K73" i="2"/>
  <c r="AY73" i="2" s="1"/>
  <c r="J73" i="2"/>
  <c r="I73" i="2"/>
  <c r="H73" i="2"/>
  <c r="AS72" i="2"/>
  <c r="AR72" i="2"/>
  <c r="AQ72" i="2"/>
  <c r="AP72" i="2"/>
  <c r="AO72" i="2"/>
  <c r="AN72" i="2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AS71" i="2"/>
  <c r="AR71" i="2"/>
  <c r="BB71" i="2" s="1"/>
  <c r="AQ71" i="2"/>
  <c r="AP71" i="2"/>
  <c r="AO71" i="2"/>
  <c r="AN71" i="2"/>
  <c r="AX71" i="2" s="1"/>
  <c r="AM71" i="2"/>
  <c r="AL71" i="2"/>
  <c r="AJ71" i="2"/>
  <c r="AI71" i="2"/>
  <c r="BC71" i="2" s="1"/>
  <c r="AH71" i="2"/>
  <c r="AG71" i="2"/>
  <c r="AF71" i="2"/>
  <c r="AE71" i="2"/>
  <c r="AY71" i="2" s="1"/>
  <c r="AD71" i="2"/>
  <c r="AC71" i="2"/>
  <c r="AB71" i="2"/>
  <c r="Z71" i="2"/>
  <c r="Y71" i="2"/>
  <c r="X71" i="2"/>
  <c r="W71" i="2"/>
  <c r="V71" i="2"/>
  <c r="AZ71" i="2" s="1"/>
  <c r="U71" i="2"/>
  <c r="T71" i="2"/>
  <c r="S71" i="2"/>
  <c r="R71" i="2"/>
  <c r="AV71" i="2" s="1"/>
  <c r="P71" i="2"/>
  <c r="O71" i="2"/>
  <c r="N71" i="2"/>
  <c r="M71" i="2"/>
  <c r="BA71" i="2" s="1"/>
  <c r="L71" i="2"/>
  <c r="K71" i="2"/>
  <c r="J71" i="2"/>
  <c r="I71" i="2"/>
  <c r="AW71" i="2" s="1"/>
  <c r="H71" i="2"/>
  <c r="AS70" i="2"/>
  <c r="AR70" i="2"/>
  <c r="AQ70" i="2"/>
  <c r="AP70" i="2"/>
  <c r="AO70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AS69" i="2"/>
  <c r="AR69" i="2"/>
  <c r="AQ69" i="2"/>
  <c r="AP69" i="2"/>
  <c r="AZ69" i="2" s="1"/>
  <c r="AO69" i="2"/>
  <c r="AN69" i="2"/>
  <c r="AM69" i="2"/>
  <c r="AL69" i="2"/>
  <c r="AV69" i="2" s="1"/>
  <c r="AJ69" i="2"/>
  <c r="AI69" i="2"/>
  <c r="AH69" i="2"/>
  <c r="AG69" i="2"/>
  <c r="BA69" i="2" s="1"/>
  <c r="AF69" i="2"/>
  <c r="AE69" i="2"/>
  <c r="AD69" i="2"/>
  <c r="AC69" i="2"/>
  <c r="AW69" i="2" s="1"/>
  <c r="AB69" i="2"/>
  <c r="Z69" i="2"/>
  <c r="Y69" i="2"/>
  <c r="X69" i="2"/>
  <c r="BB69" i="2" s="1"/>
  <c r="W69" i="2"/>
  <c r="V69" i="2"/>
  <c r="U69" i="2"/>
  <c r="T69" i="2"/>
  <c r="S69" i="2"/>
  <c r="R69" i="2"/>
  <c r="P69" i="2"/>
  <c r="O69" i="2"/>
  <c r="BC69" i="2" s="1"/>
  <c r="N69" i="2"/>
  <c r="M69" i="2"/>
  <c r="L69" i="2"/>
  <c r="K69" i="2"/>
  <c r="AY69" i="2" s="1"/>
  <c r="J69" i="2"/>
  <c r="I69" i="2"/>
  <c r="H69" i="2"/>
  <c r="AS68" i="2"/>
  <c r="AR68" i="2"/>
  <c r="AQ68" i="2"/>
  <c r="AP68" i="2"/>
  <c r="AO68" i="2"/>
  <c r="AN68" i="2"/>
  <c r="AM68" i="2"/>
  <c r="AL68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AS67" i="2"/>
  <c r="AR67" i="2"/>
  <c r="BB67" i="2" s="1"/>
  <c r="AQ67" i="2"/>
  <c r="AP67" i="2"/>
  <c r="AO67" i="2"/>
  <c r="AN67" i="2"/>
  <c r="AX67" i="2" s="1"/>
  <c r="AM67" i="2"/>
  <c r="AL67" i="2"/>
  <c r="AJ67" i="2"/>
  <c r="AI67" i="2"/>
  <c r="BC67" i="2" s="1"/>
  <c r="AH67" i="2"/>
  <c r="AG67" i="2"/>
  <c r="AF67" i="2"/>
  <c r="AE67" i="2"/>
  <c r="AY67" i="2" s="1"/>
  <c r="AD67" i="2"/>
  <c r="AC67" i="2"/>
  <c r="AB67" i="2"/>
  <c r="Z67" i="2"/>
  <c r="Y67" i="2"/>
  <c r="X67" i="2"/>
  <c r="W67" i="2"/>
  <c r="V67" i="2"/>
  <c r="AZ67" i="2" s="1"/>
  <c r="U67" i="2"/>
  <c r="T67" i="2"/>
  <c r="S67" i="2"/>
  <c r="R67" i="2"/>
  <c r="AV67" i="2" s="1"/>
  <c r="P67" i="2"/>
  <c r="O67" i="2"/>
  <c r="N67" i="2"/>
  <c r="M67" i="2"/>
  <c r="BA67" i="2" s="1"/>
  <c r="L67" i="2"/>
  <c r="K67" i="2"/>
  <c r="J67" i="2"/>
  <c r="I67" i="2"/>
  <c r="AW67" i="2" s="1"/>
  <c r="H67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AS65" i="2"/>
  <c r="AR65" i="2"/>
  <c r="AQ65" i="2"/>
  <c r="AP65" i="2"/>
  <c r="AZ65" i="2" s="1"/>
  <c r="AO65" i="2"/>
  <c r="AN65" i="2"/>
  <c r="AM65" i="2"/>
  <c r="AL65" i="2"/>
  <c r="AV65" i="2" s="1"/>
  <c r="AJ65" i="2"/>
  <c r="AI65" i="2"/>
  <c r="AH65" i="2"/>
  <c r="AG65" i="2"/>
  <c r="AF65" i="2"/>
  <c r="AE65" i="2"/>
  <c r="AD65" i="2"/>
  <c r="AC65" i="2"/>
  <c r="AW65" i="2" s="1"/>
  <c r="AB65" i="2"/>
  <c r="Z65" i="2"/>
  <c r="Y65" i="2"/>
  <c r="X65" i="2"/>
  <c r="BB65" i="2" s="1"/>
  <c r="W65" i="2"/>
  <c r="V65" i="2"/>
  <c r="U65" i="2"/>
  <c r="T65" i="2"/>
  <c r="AX65" i="2" s="1"/>
  <c r="S65" i="2"/>
  <c r="R65" i="2"/>
  <c r="P65" i="2"/>
  <c r="O65" i="2"/>
  <c r="BC65" i="2" s="1"/>
  <c r="N65" i="2"/>
  <c r="M65" i="2"/>
  <c r="L65" i="2"/>
  <c r="K65" i="2"/>
  <c r="AY65" i="2" s="1"/>
  <c r="J65" i="2"/>
  <c r="I65" i="2"/>
  <c r="H65" i="2"/>
  <c r="AS64" i="2"/>
  <c r="AR64" i="2"/>
  <c r="AQ64" i="2"/>
  <c r="AP64" i="2"/>
  <c r="AO64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AS63" i="2"/>
  <c r="AR63" i="2"/>
  <c r="BB63" i="2" s="1"/>
  <c r="AQ63" i="2"/>
  <c r="AP63" i="2"/>
  <c r="AO63" i="2"/>
  <c r="AN63" i="2"/>
  <c r="AX63" i="2" s="1"/>
  <c r="AM63" i="2"/>
  <c r="AL63" i="2"/>
  <c r="AJ63" i="2"/>
  <c r="AI63" i="2"/>
  <c r="BC63" i="2" s="1"/>
  <c r="AH63" i="2"/>
  <c r="AG63" i="2"/>
  <c r="AF63" i="2"/>
  <c r="AE63" i="2"/>
  <c r="AY63" i="2" s="1"/>
  <c r="AD63" i="2"/>
  <c r="AC63" i="2"/>
  <c r="AB63" i="2"/>
  <c r="Z63" i="2"/>
  <c r="Y63" i="2"/>
  <c r="X63" i="2"/>
  <c r="W63" i="2"/>
  <c r="V63" i="2"/>
  <c r="AZ63" i="2" s="1"/>
  <c r="U63" i="2"/>
  <c r="T63" i="2"/>
  <c r="S63" i="2"/>
  <c r="R63" i="2"/>
  <c r="AV63" i="2" s="1"/>
  <c r="P63" i="2"/>
  <c r="O63" i="2"/>
  <c r="N63" i="2"/>
  <c r="M63" i="2"/>
  <c r="L63" i="2"/>
  <c r="K63" i="2"/>
  <c r="J63" i="2"/>
  <c r="I63" i="2"/>
  <c r="H63" i="2"/>
  <c r="AS62" i="2"/>
  <c r="AR62" i="2"/>
  <c r="AQ62" i="2"/>
  <c r="AP62" i="2"/>
  <c r="AO62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AS61" i="2"/>
  <c r="AR61" i="2"/>
  <c r="AQ61" i="2"/>
  <c r="AP61" i="2"/>
  <c r="AZ61" i="2" s="1"/>
  <c r="AO61" i="2"/>
  <c r="AN61" i="2"/>
  <c r="AM61" i="2"/>
  <c r="AL61" i="2"/>
  <c r="AJ61" i="2"/>
  <c r="AI61" i="2"/>
  <c r="AH61" i="2"/>
  <c r="AG61" i="2"/>
  <c r="AF61" i="2"/>
  <c r="AE61" i="2"/>
  <c r="AD61" i="2"/>
  <c r="AC61" i="2"/>
  <c r="AB61" i="2"/>
  <c r="Z61" i="2"/>
  <c r="Y61" i="2"/>
  <c r="X61" i="2"/>
  <c r="BB61" i="2" s="1"/>
  <c r="W61" i="2"/>
  <c r="V61" i="2"/>
  <c r="U61" i="2"/>
  <c r="T61" i="2"/>
  <c r="AX61" i="2" s="1"/>
  <c r="S61" i="2"/>
  <c r="R61" i="2"/>
  <c r="P61" i="2"/>
  <c r="O61" i="2"/>
  <c r="BC61" i="2" s="1"/>
  <c r="N61" i="2"/>
  <c r="M61" i="2"/>
  <c r="L61" i="2"/>
  <c r="K61" i="2"/>
  <c r="AY61" i="2" s="1"/>
  <c r="J61" i="2"/>
  <c r="I61" i="2"/>
  <c r="H61" i="2"/>
  <c r="AS60" i="2"/>
  <c r="AR60" i="2"/>
  <c r="AQ60" i="2"/>
  <c r="AP60" i="2"/>
  <c r="AO60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AS59" i="2"/>
  <c r="AR59" i="2"/>
  <c r="BB59" i="2" s="1"/>
  <c r="AQ59" i="2"/>
  <c r="AP59" i="2"/>
  <c r="AO59" i="2"/>
  <c r="AN59" i="2"/>
  <c r="AX59" i="2" s="1"/>
  <c r="AM59" i="2"/>
  <c r="AL59" i="2"/>
  <c r="AJ59" i="2"/>
  <c r="AI59" i="2"/>
  <c r="BC59" i="2" s="1"/>
  <c r="AH59" i="2"/>
  <c r="AG59" i="2"/>
  <c r="AF59" i="2"/>
  <c r="AE59" i="2"/>
  <c r="AY59" i="2" s="1"/>
  <c r="AD59" i="2"/>
  <c r="AC59" i="2"/>
  <c r="AB59" i="2"/>
  <c r="Z59" i="2"/>
  <c r="Y59" i="2"/>
  <c r="X59" i="2"/>
  <c r="W59" i="2"/>
  <c r="V59" i="2"/>
  <c r="AZ59" i="2" s="1"/>
  <c r="U59" i="2"/>
  <c r="T59" i="2"/>
  <c r="S59" i="2"/>
  <c r="R59" i="2"/>
  <c r="AV59" i="2" s="1"/>
  <c r="P59" i="2"/>
  <c r="O59" i="2"/>
  <c r="N59" i="2"/>
  <c r="M59" i="2"/>
  <c r="L59" i="2"/>
  <c r="K59" i="2"/>
  <c r="J59" i="2"/>
  <c r="I59" i="2"/>
  <c r="H59" i="2"/>
  <c r="AS58" i="2"/>
  <c r="AR58" i="2"/>
  <c r="AQ58" i="2"/>
  <c r="AP58" i="2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AS57" i="2"/>
  <c r="AR57" i="2"/>
  <c r="AQ57" i="2"/>
  <c r="AP57" i="2"/>
  <c r="AZ57" i="2" s="1"/>
  <c r="AO57" i="2"/>
  <c r="AN57" i="2"/>
  <c r="AM57" i="2"/>
  <c r="AL57" i="2"/>
  <c r="AV57" i="2" s="1"/>
  <c r="AJ57" i="2"/>
  <c r="AI57" i="2"/>
  <c r="AH57" i="2"/>
  <c r="AG57" i="2"/>
  <c r="AF57" i="2"/>
  <c r="AE57" i="2"/>
  <c r="AD57" i="2"/>
  <c r="AC57" i="2"/>
  <c r="AB57" i="2"/>
  <c r="Z57" i="2"/>
  <c r="Y57" i="2"/>
  <c r="X57" i="2"/>
  <c r="BB57" i="2" s="1"/>
  <c r="W57" i="2"/>
  <c r="V57" i="2"/>
  <c r="U57" i="2"/>
  <c r="T57" i="2"/>
  <c r="AX57" i="2" s="1"/>
  <c r="S57" i="2"/>
  <c r="R57" i="2"/>
  <c r="P57" i="2"/>
  <c r="O57" i="2"/>
  <c r="BC57" i="2" s="1"/>
  <c r="N57" i="2"/>
  <c r="M57" i="2"/>
  <c r="L57" i="2"/>
  <c r="K57" i="2"/>
  <c r="AY57" i="2" s="1"/>
  <c r="J57" i="2"/>
  <c r="I57" i="2"/>
  <c r="H57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AS55" i="2"/>
  <c r="AR55" i="2"/>
  <c r="BB55" i="2" s="1"/>
  <c r="AQ55" i="2"/>
  <c r="AP55" i="2"/>
  <c r="AO55" i="2"/>
  <c r="AN55" i="2"/>
  <c r="AX55" i="2" s="1"/>
  <c r="AM55" i="2"/>
  <c r="AL55" i="2"/>
  <c r="AJ55" i="2"/>
  <c r="AI55" i="2"/>
  <c r="BC55" i="2" s="1"/>
  <c r="AH55" i="2"/>
  <c r="AG55" i="2"/>
  <c r="AF55" i="2"/>
  <c r="AE55" i="2"/>
  <c r="AY55" i="2" s="1"/>
  <c r="AD55" i="2"/>
  <c r="AC55" i="2"/>
  <c r="AB55" i="2"/>
  <c r="Z55" i="2"/>
  <c r="Y55" i="2"/>
  <c r="X55" i="2"/>
  <c r="W55" i="2"/>
  <c r="V55" i="2"/>
  <c r="AZ55" i="2" s="1"/>
  <c r="U55" i="2"/>
  <c r="T55" i="2"/>
  <c r="S55" i="2"/>
  <c r="R55" i="2"/>
  <c r="AV55" i="2" s="1"/>
  <c r="P55" i="2"/>
  <c r="O55" i="2"/>
  <c r="N55" i="2"/>
  <c r="M55" i="2"/>
  <c r="L55" i="2"/>
  <c r="K55" i="2"/>
  <c r="J55" i="2"/>
  <c r="I55" i="2"/>
  <c r="H55" i="2"/>
  <c r="AS54" i="2"/>
  <c r="AR54" i="2"/>
  <c r="AQ54" i="2"/>
  <c r="AP54" i="2"/>
  <c r="AO54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AS53" i="2"/>
  <c r="AR53" i="2"/>
  <c r="AQ53" i="2"/>
  <c r="AP53" i="2"/>
  <c r="AZ53" i="2" s="1"/>
  <c r="AO53" i="2"/>
  <c r="AN53" i="2"/>
  <c r="AM53" i="2"/>
  <c r="AL53" i="2"/>
  <c r="AV53" i="2" s="1"/>
  <c r="AJ53" i="2"/>
  <c r="AI53" i="2"/>
  <c r="AH53" i="2"/>
  <c r="AG53" i="2"/>
  <c r="AF53" i="2"/>
  <c r="AE53" i="2"/>
  <c r="AD53" i="2"/>
  <c r="AC53" i="2"/>
  <c r="AB53" i="2"/>
  <c r="Z53" i="2"/>
  <c r="Y53" i="2"/>
  <c r="X53" i="2"/>
  <c r="BB53" i="2" s="1"/>
  <c r="W53" i="2"/>
  <c r="V53" i="2"/>
  <c r="U53" i="2"/>
  <c r="T53" i="2"/>
  <c r="AX53" i="2" s="1"/>
  <c r="S53" i="2"/>
  <c r="R53" i="2"/>
  <c r="P53" i="2"/>
  <c r="O53" i="2"/>
  <c r="BC53" i="2" s="1"/>
  <c r="N53" i="2"/>
  <c r="M53" i="2"/>
  <c r="L53" i="2"/>
  <c r="K53" i="2"/>
  <c r="AY53" i="2" s="1"/>
  <c r="J53" i="2"/>
  <c r="I53" i="2"/>
  <c r="H53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AS51" i="2"/>
  <c r="AR51" i="2"/>
  <c r="BB51" i="2" s="1"/>
  <c r="AQ51" i="2"/>
  <c r="AP51" i="2"/>
  <c r="AO51" i="2"/>
  <c r="AN51" i="2"/>
  <c r="AX51" i="2" s="1"/>
  <c r="AM51" i="2"/>
  <c r="AL51" i="2"/>
  <c r="AJ51" i="2"/>
  <c r="AI51" i="2"/>
  <c r="BC51" i="2" s="1"/>
  <c r="AH51" i="2"/>
  <c r="AG51" i="2"/>
  <c r="AF51" i="2"/>
  <c r="AE51" i="2"/>
  <c r="AY51" i="2" s="1"/>
  <c r="AD51" i="2"/>
  <c r="AC51" i="2"/>
  <c r="AB51" i="2"/>
  <c r="Z51" i="2"/>
  <c r="Y51" i="2"/>
  <c r="X51" i="2"/>
  <c r="W51" i="2"/>
  <c r="V51" i="2"/>
  <c r="AZ51" i="2" s="1"/>
  <c r="U51" i="2"/>
  <c r="T51" i="2"/>
  <c r="S51" i="2"/>
  <c r="R51" i="2"/>
  <c r="AV51" i="2" s="1"/>
  <c r="P51" i="2"/>
  <c r="O51" i="2"/>
  <c r="N51" i="2"/>
  <c r="M51" i="2"/>
  <c r="L51" i="2"/>
  <c r="K51" i="2"/>
  <c r="J51" i="2"/>
  <c r="I51" i="2"/>
  <c r="H51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AS49" i="2"/>
  <c r="AR49" i="2"/>
  <c r="AQ49" i="2"/>
  <c r="AP49" i="2"/>
  <c r="AZ49" i="2" s="1"/>
  <c r="AO49" i="2"/>
  <c r="AN49" i="2"/>
  <c r="AM49" i="2"/>
  <c r="AL49" i="2"/>
  <c r="AV49" i="2" s="1"/>
  <c r="AJ49" i="2"/>
  <c r="AI49" i="2"/>
  <c r="AH49" i="2"/>
  <c r="AG49" i="2"/>
  <c r="AF49" i="2"/>
  <c r="AE49" i="2"/>
  <c r="AD49" i="2"/>
  <c r="AC49" i="2"/>
  <c r="AB49" i="2"/>
  <c r="Z49" i="2"/>
  <c r="Y49" i="2"/>
  <c r="X49" i="2"/>
  <c r="BB49" i="2" s="1"/>
  <c r="W49" i="2"/>
  <c r="V49" i="2"/>
  <c r="U49" i="2"/>
  <c r="T49" i="2"/>
  <c r="AX49" i="2" s="1"/>
  <c r="S49" i="2"/>
  <c r="R49" i="2"/>
  <c r="P49" i="2"/>
  <c r="O49" i="2"/>
  <c r="BC49" i="2" s="1"/>
  <c r="N49" i="2"/>
  <c r="M49" i="2"/>
  <c r="L49" i="2"/>
  <c r="K49" i="2"/>
  <c r="AY49" i="2" s="1"/>
  <c r="J49" i="2"/>
  <c r="I49" i="2"/>
  <c r="H49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AS47" i="2"/>
  <c r="AR47" i="2"/>
  <c r="BB47" i="2" s="1"/>
  <c r="AQ47" i="2"/>
  <c r="AP47" i="2"/>
  <c r="AO47" i="2"/>
  <c r="AN47" i="2"/>
  <c r="AX47" i="2" s="1"/>
  <c r="AM47" i="2"/>
  <c r="AL47" i="2"/>
  <c r="AJ47" i="2"/>
  <c r="AI47" i="2"/>
  <c r="BC47" i="2" s="1"/>
  <c r="AH47" i="2"/>
  <c r="AG47" i="2"/>
  <c r="AF47" i="2"/>
  <c r="AE47" i="2"/>
  <c r="AY47" i="2" s="1"/>
  <c r="AD47" i="2"/>
  <c r="AC47" i="2"/>
  <c r="AB47" i="2"/>
  <c r="Z47" i="2"/>
  <c r="Y47" i="2"/>
  <c r="X47" i="2"/>
  <c r="W47" i="2"/>
  <c r="V47" i="2"/>
  <c r="U47" i="2"/>
  <c r="T47" i="2"/>
  <c r="S47" i="2"/>
  <c r="R47" i="2"/>
  <c r="AV47" i="2" s="1"/>
  <c r="P47" i="2"/>
  <c r="O47" i="2"/>
  <c r="N47" i="2"/>
  <c r="M47" i="2"/>
  <c r="BA47" i="2" s="1"/>
  <c r="L47" i="2"/>
  <c r="K47" i="2"/>
  <c r="J47" i="2"/>
  <c r="I47" i="2"/>
  <c r="AW47" i="2" s="1"/>
  <c r="H47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AS45" i="2"/>
  <c r="AR45" i="2"/>
  <c r="AQ45" i="2"/>
  <c r="AP45" i="2"/>
  <c r="AZ45" i="2" s="1"/>
  <c r="AO45" i="2"/>
  <c r="AN45" i="2"/>
  <c r="AM45" i="2"/>
  <c r="AL45" i="2"/>
  <c r="AV45" i="2" s="1"/>
  <c r="AJ45" i="2"/>
  <c r="AI45" i="2"/>
  <c r="AH45" i="2"/>
  <c r="AG45" i="2"/>
  <c r="BA45" i="2" s="1"/>
  <c r="AF45" i="2"/>
  <c r="AE45" i="2"/>
  <c r="AD45" i="2"/>
  <c r="AC45" i="2"/>
  <c r="AW45" i="2" s="1"/>
  <c r="AB45" i="2"/>
  <c r="Z45" i="2"/>
  <c r="Y45" i="2"/>
  <c r="X45" i="2"/>
  <c r="W45" i="2"/>
  <c r="V45" i="2"/>
  <c r="U45" i="2"/>
  <c r="T45" i="2"/>
  <c r="S45" i="2"/>
  <c r="R45" i="2"/>
  <c r="P45" i="2"/>
  <c r="O45" i="2"/>
  <c r="BC45" i="2" s="1"/>
  <c r="N45" i="2"/>
  <c r="M45" i="2"/>
  <c r="L45" i="2"/>
  <c r="K45" i="2"/>
  <c r="J45" i="2"/>
  <c r="I45" i="2"/>
  <c r="H45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AS43" i="2"/>
  <c r="AR43" i="2"/>
  <c r="AQ43" i="2"/>
  <c r="AP43" i="2"/>
  <c r="AO43" i="2"/>
  <c r="AN43" i="2"/>
  <c r="AM43" i="2"/>
  <c r="AL43" i="2"/>
  <c r="AJ43" i="2"/>
  <c r="AI43" i="2"/>
  <c r="AH43" i="2"/>
  <c r="AG43" i="2"/>
  <c r="AF43" i="2"/>
  <c r="AE43" i="2"/>
  <c r="AD43" i="2"/>
  <c r="AC43" i="2"/>
  <c r="AB43" i="2"/>
  <c r="Z43" i="2"/>
  <c r="Y43" i="2"/>
  <c r="X43" i="2"/>
  <c r="W43" i="2"/>
  <c r="V43" i="2"/>
  <c r="AZ43" i="2" s="1"/>
  <c r="U43" i="2"/>
  <c r="T43" i="2"/>
  <c r="S43" i="2"/>
  <c r="R43" i="2"/>
  <c r="AV43" i="2" s="1"/>
  <c r="P43" i="2"/>
  <c r="O43" i="2"/>
  <c r="N43" i="2"/>
  <c r="M43" i="2"/>
  <c r="L43" i="2"/>
  <c r="K43" i="2"/>
  <c r="J43" i="2"/>
  <c r="I43" i="2"/>
  <c r="AW43" i="2" s="1"/>
  <c r="H43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AS41" i="2"/>
  <c r="AR41" i="2"/>
  <c r="AQ41" i="2"/>
  <c r="AP41" i="2"/>
  <c r="AZ41" i="2" s="1"/>
  <c r="AO41" i="2"/>
  <c r="AN41" i="2"/>
  <c r="AM41" i="2"/>
  <c r="AL41" i="2"/>
  <c r="AV41" i="2" s="1"/>
  <c r="AJ41" i="2"/>
  <c r="AI41" i="2"/>
  <c r="AH41" i="2"/>
  <c r="AG41" i="2"/>
  <c r="BA41" i="2" s="1"/>
  <c r="AF41" i="2"/>
  <c r="AE41" i="2"/>
  <c r="AD41" i="2"/>
  <c r="AC41" i="2"/>
  <c r="AW41" i="2" s="1"/>
  <c r="AB41" i="2"/>
  <c r="Z41" i="2"/>
  <c r="Y41" i="2"/>
  <c r="X41" i="2"/>
  <c r="W41" i="2"/>
  <c r="V41" i="2"/>
  <c r="U41" i="2"/>
  <c r="T41" i="2"/>
  <c r="S41" i="2"/>
  <c r="R41" i="2"/>
  <c r="P41" i="2"/>
  <c r="O41" i="2"/>
  <c r="N41" i="2"/>
  <c r="M41" i="2"/>
  <c r="L41" i="2"/>
  <c r="K41" i="2"/>
  <c r="J41" i="2"/>
  <c r="I41" i="2"/>
  <c r="H41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AS39" i="2"/>
  <c r="AR39" i="2"/>
  <c r="AQ39" i="2"/>
  <c r="AP39" i="2"/>
  <c r="AO39" i="2"/>
  <c r="AN39" i="2"/>
  <c r="AM39" i="2"/>
  <c r="AL39" i="2"/>
  <c r="AJ39" i="2"/>
  <c r="AI39" i="2"/>
  <c r="AH39" i="2"/>
  <c r="AG39" i="2"/>
  <c r="AF39" i="2"/>
  <c r="AE39" i="2"/>
  <c r="AD39" i="2"/>
  <c r="AC39" i="2"/>
  <c r="AB39" i="2"/>
  <c r="Z39" i="2"/>
  <c r="Y39" i="2"/>
  <c r="X39" i="2"/>
  <c r="W39" i="2"/>
  <c r="V39" i="2"/>
  <c r="AZ39" i="2" s="1"/>
  <c r="U39" i="2"/>
  <c r="T39" i="2"/>
  <c r="S39" i="2"/>
  <c r="R39" i="2"/>
  <c r="AV39" i="2" s="1"/>
  <c r="P39" i="2"/>
  <c r="O39" i="2"/>
  <c r="N39" i="2"/>
  <c r="M39" i="2"/>
  <c r="BA39" i="2" s="1"/>
  <c r="L39" i="2"/>
  <c r="K39" i="2"/>
  <c r="J39" i="2"/>
  <c r="I39" i="2"/>
  <c r="AW39" i="2" s="1"/>
  <c r="H39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AS37" i="2"/>
  <c r="AR37" i="2"/>
  <c r="AQ37" i="2"/>
  <c r="AP37" i="2"/>
  <c r="AZ37" i="2" s="1"/>
  <c r="AO37" i="2"/>
  <c r="AN37" i="2"/>
  <c r="AM37" i="2"/>
  <c r="AL37" i="2"/>
  <c r="AV37" i="2" s="1"/>
  <c r="AJ37" i="2"/>
  <c r="AI37" i="2"/>
  <c r="AH37" i="2"/>
  <c r="AG37" i="2"/>
  <c r="BA37" i="2" s="1"/>
  <c r="AF37" i="2"/>
  <c r="AE37" i="2"/>
  <c r="AD37" i="2"/>
  <c r="AC37" i="2"/>
  <c r="AB37" i="2"/>
  <c r="Z37" i="2"/>
  <c r="Y37" i="2"/>
  <c r="X37" i="2"/>
  <c r="W37" i="2"/>
  <c r="V37" i="2"/>
  <c r="U37" i="2"/>
  <c r="T37" i="2"/>
  <c r="S37" i="2"/>
  <c r="R37" i="2"/>
  <c r="P37" i="2"/>
  <c r="O37" i="2"/>
  <c r="N37" i="2"/>
  <c r="M37" i="2"/>
  <c r="L37" i="2"/>
  <c r="K37" i="2"/>
  <c r="J37" i="2"/>
  <c r="I37" i="2"/>
  <c r="H37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AS35" i="2"/>
  <c r="AR35" i="2"/>
  <c r="AQ35" i="2"/>
  <c r="AP35" i="2"/>
  <c r="AO35" i="2"/>
  <c r="AN35" i="2"/>
  <c r="AM35" i="2"/>
  <c r="AL35" i="2"/>
  <c r="AJ35" i="2"/>
  <c r="AI35" i="2"/>
  <c r="AH35" i="2"/>
  <c r="AG35" i="2"/>
  <c r="AF35" i="2"/>
  <c r="AE35" i="2"/>
  <c r="AD35" i="2"/>
  <c r="AC35" i="2"/>
  <c r="AB35" i="2"/>
  <c r="Z35" i="2"/>
  <c r="Y35" i="2"/>
  <c r="X35" i="2"/>
  <c r="W35" i="2"/>
  <c r="V35" i="2"/>
  <c r="AZ35" i="2" s="1"/>
  <c r="U35" i="2"/>
  <c r="T35" i="2"/>
  <c r="S35" i="2"/>
  <c r="R35" i="2"/>
  <c r="AV35" i="2" s="1"/>
  <c r="P35" i="2"/>
  <c r="O35" i="2"/>
  <c r="N35" i="2"/>
  <c r="M35" i="2"/>
  <c r="BA35" i="2" s="1"/>
  <c r="L35" i="2"/>
  <c r="K35" i="2"/>
  <c r="J35" i="2"/>
  <c r="I35" i="2"/>
  <c r="AW35" i="2" s="1"/>
  <c r="H35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AS33" i="2"/>
  <c r="AR33" i="2"/>
  <c r="AQ33" i="2"/>
  <c r="AP33" i="2"/>
  <c r="AO33" i="2"/>
  <c r="AN33" i="2"/>
  <c r="AM33" i="2"/>
  <c r="AL33" i="2"/>
  <c r="AV33" i="2" s="1"/>
  <c r="AJ33" i="2"/>
  <c r="AI33" i="2"/>
  <c r="AH33" i="2"/>
  <c r="AG33" i="2"/>
  <c r="BA33" i="2" s="1"/>
  <c r="AF33" i="2"/>
  <c r="AE33" i="2"/>
  <c r="AD33" i="2"/>
  <c r="AC33" i="2"/>
  <c r="AW33" i="2" s="1"/>
  <c r="AB33" i="2"/>
  <c r="Z33" i="2"/>
  <c r="Y33" i="2"/>
  <c r="X33" i="2"/>
  <c r="W33" i="2"/>
  <c r="V33" i="2"/>
  <c r="U33" i="2"/>
  <c r="T33" i="2"/>
  <c r="S33" i="2"/>
  <c r="R33" i="2"/>
  <c r="P33" i="2"/>
  <c r="O33" i="2"/>
  <c r="N33" i="2"/>
  <c r="M33" i="2"/>
  <c r="L33" i="2"/>
  <c r="K33" i="2"/>
  <c r="J33" i="2"/>
  <c r="I33" i="2"/>
  <c r="H33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AS31" i="2"/>
  <c r="AR31" i="2"/>
  <c r="AQ31" i="2"/>
  <c r="AP31" i="2"/>
  <c r="AO31" i="2"/>
  <c r="AN31" i="2"/>
  <c r="AM31" i="2"/>
  <c r="AL31" i="2"/>
  <c r="AJ31" i="2"/>
  <c r="AI31" i="2"/>
  <c r="AH31" i="2"/>
  <c r="AG31" i="2"/>
  <c r="AF31" i="2"/>
  <c r="AE31" i="2"/>
  <c r="AD31" i="2"/>
  <c r="AC31" i="2"/>
  <c r="AB31" i="2"/>
  <c r="Z31" i="2"/>
  <c r="Y31" i="2"/>
  <c r="X31" i="2"/>
  <c r="W31" i="2"/>
  <c r="V31" i="2"/>
  <c r="AZ31" i="2" s="1"/>
  <c r="U31" i="2"/>
  <c r="T31" i="2"/>
  <c r="S31" i="2"/>
  <c r="R31" i="2"/>
  <c r="P31" i="2"/>
  <c r="O31" i="2"/>
  <c r="N31" i="2"/>
  <c r="M31" i="2"/>
  <c r="BA31" i="2" s="1"/>
  <c r="L31" i="2"/>
  <c r="K31" i="2"/>
  <c r="J31" i="2"/>
  <c r="I31" i="2"/>
  <c r="AW31" i="2" s="1"/>
  <c r="H31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AS29" i="2"/>
  <c r="AR29" i="2"/>
  <c r="AQ29" i="2"/>
  <c r="AP29" i="2"/>
  <c r="AO29" i="2"/>
  <c r="AN29" i="2"/>
  <c r="AM29" i="2"/>
  <c r="AL29" i="2"/>
  <c r="AV29" i="2" s="1"/>
  <c r="AJ29" i="2"/>
  <c r="AI29" i="2"/>
  <c r="AH29" i="2"/>
  <c r="AG29" i="2"/>
  <c r="BA29" i="2" s="1"/>
  <c r="AF29" i="2"/>
  <c r="AE29" i="2"/>
  <c r="AD29" i="2"/>
  <c r="AC29" i="2"/>
  <c r="AB29" i="2"/>
  <c r="Z29" i="2"/>
  <c r="Y29" i="2"/>
  <c r="X29" i="2"/>
  <c r="W29" i="2"/>
  <c r="V29" i="2"/>
  <c r="U29" i="2"/>
  <c r="T29" i="2"/>
  <c r="S29" i="2"/>
  <c r="R29" i="2"/>
  <c r="P29" i="2"/>
  <c r="O29" i="2"/>
  <c r="N29" i="2"/>
  <c r="M29" i="2"/>
  <c r="L29" i="2"/>
  <c r="K29" i="2"/>
  <c r="J29" i="2"/>
  <c r="I29" i="2"/>
  <c r="H29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AS27" i="2"/>
  <c r="AR27" i="2"/>
  <c r="AQ27" i="2"/>
  <c r="AP27" i="2"/>
  <c r="AO27" i="2"/>
  <c r="AN27" i="2"/>
  <c r="AM27" i="2"/>
  <c r="AL27" i="2"/>
  <c r="AJ27" i="2"/>
  <c r="AI27" i="2"/>
  <c r="AH27" i="2"/>
  <c r="AG27" i="2"/>
  <c r="AF27" i="2"/>
  <c r="AE27" i="2"/>
  <c r="AD27" i="2"/>
  <c r="AC27" i="2"/>
  <c r="AB27" i="2"/>
  <c r="Z27" i="2"/>
  <c r="Y27" i="2"/>
  <c r="X27" i="2"/>
  <c r="W27" i="2"/>
  <c r="V27" i="2"/>
  <c r="AZ27" i="2" s="1"/>
  <c r="U27" i="2"/>
  <c r="T27" i="2"/>
  <c r="S27" i="2"/>
  <c r="R27" i="2"/>
  <c r="P27" i="2"/>
  <c r="O27" i="2"/>
  <c r="N27" i="2"/>
  <c r="M27" i="2"/>
  <c r="L27" i="2"/>
  <c r="K27" i="2"/>
  <c r="J27" i="2"/>
  <c r="I27" i="2"/>
  <c r="AW27" i="2" s="1"/>
  <c r="H27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AS25" i="2"/>
  <c r="AR25" i="2"/>
  <c r="AQ25" i="2"/>
  <c r="AP25" i="2"/>
  <c r="AZ25" i="2" s="1"/>
  <c r="AO25" i="2"/>
  <c r="AN25" i="2"/>
  <c r="AM25" i="2"/>
  <c r="AL25" i="2"/>
  <c r="AJ25" i="2"/>
  <c r="AI25" i="2"/>
  <c r="AH25" i="2"/>
  <c r="AG25" i="2"/>
  <c r="AF25" i="2"/>
  <c r="AE25" i="2"/>
  <c r="AD25" i="2"/>
  <c r="AC25" i="2"/>
  <c r="AB25" i="2"/>
  <c r="Z25" i="2"/>
  <c r="Y25" i="2"/>
  <c r="X25" i="2"/>
  <c r="W25" i="2"/>
  <c r="V25" i="2"/>
  <c r="U25" i="2"/>
  <c r="T25" i="2"/>
  <c r="S25" i="2"/>
  <c r="R25" i="2"/>
  <c r="P25" i="2"/>
  <c r="O25" i="2"/>
  <c r="N25" i="2"/>
  <c r="M25" i="2"/>
  <c r="L25" i="2"/>
  <c r="K25" i="2"/>
  <c r="J25" i="2"/>
  <c r="I25" i="2"/>
  <c r="H25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AS23" i="2"/>
  <c r="AR23" i="2"/>
  <c r="AQ23" i="2"/>
  <c r="AP23" i="2"/>
  <c r="AO23" i="2"/>
  <c r="AN23" i="2"/>
  <c r="AM23" i="2"/>
  <c r="AL23" i="2"/>
  <c r="AJ23" i="2"/>
  <c r="AI23" i="2"/>
  <c r="AH23" i="2"/>
  <c r="AG23" i="2"/>
  <c r="AF23" i="2"/>
  <c r="AE23" i="2"/>
  <c r="AD23" i="2"/>
  <c r="AC23" i="2"/>
  <c r="AB23" i="2"/>
  <c r="Z23" i="2"/>
  <c r="Y23" i="2"/>
  <c r="X23" i="2"/>
  <c r="W23" i="2"/>
  <c r="V23" i="2"/>
  <c r="U23" i="2"/>
  <c r="T23" i="2"/>
  <c r="S23" i="2"/>
  <c r="R23" i="2"/>
  <c r="P23" i="2"/>
  <c r="O23" i="2"/>
  <c r="N23" i="2"/>
  <c r="M23" i="2"/>
  <c r="L23" i="2"/>
  <c r="K23" i="2"/>
  <c r="J23" i="2"/>
  <c r="I23" i="2"/>
  <c r="H23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AS21" i="2"/>
  <c r="AR21" i="2"/>
  <c r="AQ21" i="2"/>
  <c r="AP21" i="2"/>
  <c r="AO21" i="2"/>
  <c r="AN21" i="2"/>
  <c r="AM21" i="2"/>
  <c r="AL21" i="2"/>
  <c r="AJ21" i="2"/>
  <c r="AI21" i="2"/>
  <c r="AH21" i="2"/>
  <c r="AG21" i="2"/>
  <c r="AF21" i="2"/>
  <c r="AE21" i="2"/>
  <c r="AD21" i="2"/>
  <c r="AC21" i="2"/>
  <c r="AW21" i="2" s="1"/>
  <c r="AB21" i="2"/>
  <c r="Z21" i="2"/>
  <c r="Y21" i="2"/>
  <c r="X21" i="2"/>
  <c r="W21" i="2"/>
  <c r="V21" i="2"/>
  <c r="U21" i="2"/>
  <c r="T21" i="2"/>
  <c r="S21" i="2"/>
  <c r="R21" i="2"/>
  <c r="P21" i="2"/>
  <c r="O21" i="2"/>
  <c r="N21" i="2"/>
  <c r="M21" i="2"/>
  <c r="L21" i="2"/>
  <c r="K21" i="2"/>
  <c r="J21" i="2"/>
  <c r="I21" i="2"/>
  <c r="H21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AS19" i="2"/>
  <c r="AR19" i="2"/>
  <c r="AQ19" i="2"/>
  <c r="AP19" i="2"/>
  <c r="AO19" i="2"/>
  <c r="AN19" i="2"/>
  <c r="AM19" i="2"/>
  <c r="AL19" i="2"/>
  <c r="AJ19" i="2"/>
  <c r="AI19" i="2"/>
  <c r="AH19" i="2"/>
  <c r="AG19" i="2"/>
  <c r="AF19" i="2"/>
  <c r="AE19" i="2"/>
  <c r="AD19" i="2"/>
  <c r="AC19" i="2"/>
  <c r="AB19" i="2"/>
  <c r="Z19" i="2"/>
  <c r="Y19" i="2"/>
  <c r="X19" i="2"/>
  <c r="W19" i="2"/>
  <c r="V19" i="2"/>
  <c r="U19" i="2"/>
  <c r="T19" i="2"/>
  <c r="S19" i="2"/>
  <c r="R19" i="2"/>
  <c r="P19" i="2"/>
  <c r="O19" i="2"/>
  <c r="N19" i="2"/>
  <c r="M19" i="2"/>
  <c r="L19" i="2"/>
  <c r="K19" i="2"/>
  <c r="J19" i="2"/>
  <c r="I19" i="2"/>
  <c r="H19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AS17" i="2"/>
  <c r="AR17" i="2"/>
  <c r="AQ17" i="2"/>
  <c r="AP17" i="2"/>
  <c r="AO17" i="2"/>
  <c r="AN17" i="2"/>
  <c r="AM17" i="2"/>
  <c r="AL17" i="2"/>
  <c r="AJ17" i="2"/>
  <c r="AI17" i="2"/>
  <c r="AH17" i="2"/>
  <c r="AG17" i="2"/>
  <c r="AF17" i="2"/>
  <c r="AE17" i="2"/>
  <c r="AD17" i="2"/>
  <c r="AC17" i="2"/>
  <c r="AW17" i="2" s="1"/>
  <c r="AB17" i="2"/>
  <c r="Z17" i="2"/>
  <c r="Y17" i="2"/>
  <c r="X17" i="2"/>
  <c r="W17" i="2"/>
  <c r="V17" i="2"/>
  <c r="U17" i="2"/>
  <c r="T17" i="2"/>
  <c r="S17" i="2"/>
  <c r="R17" i="2"/>
  <c r="P17" i="2"/>
  <c r="O17" i="2"/>
  <c r="N17" i="2"/>
  <c r="M17" i="2"/>
  <c r="L17" i="2"/>
  <c r="K17" i="2"/>
  <c r="J17" i="2"/>
  <c r="I17" i="2"/>
  <c r="H17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AS15" i="2"/>
  <c r="AR15" i="2"/>
  <c r="AQ15" i="2"/>
  <c r="AP15" i="2"/>
  <c r="AO15" i="2"/>
  <c r="AN15" i="2"/>
  <c r="AM15" i="2"/>
  <c r="AL15" i="2"/>
  <c r="AJ15" i="2"/>
  <c r="AI15" i="2"/>
  <c r="AH15" i="2"/>
  <c r="AG15" i="2"/>
  <c r="AF15" i="2"/>
  <c r="AE15" i="2"/>
  <c r="AD15" i="2"/>
  <c r="AC15" i="2"/>
  <c r="AB15" i="2"/>
  <c r="Z15" i="2"/>
  <c r="Y15" i="2"/>
  <c r="X15" i="2"/>
  <c r="W15" i="2"/>
  <c r="V15" i="2"/>
  <c r="U15" i="2"/>
  <c r="T15" i="2"/>
  <c r="S15" i="2"/>
  <c r="R15" i="2"/>
  <c r="P15" i="2"/>
  <c r="O15" i="2"/>
  <c r="N15" i="2"/>
  <c r="M15" i="2"/>
  <c r="L15" i="2"/>
  <c r="K15" i="2"/>
  <c r="J15" i="2"/>
  <c r="I15" i="2"/>
  <c r="H15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AS13" i="2"/>
  <c r="AR13" i="2"/>
  <c r="AQ13" i="2"/>
  <c r="AP13" i="2"/>
  <c r="AO13" i="2"/>
  <c r="AN13" i="2"/>
  <c r="AM13" i="2"/>
  <c r="AL13" i="2"/>
  <c r="AJ13" i="2"/>
  <c r="AI13" i="2"/>
  <c r="AH13" i="2"/>
  <c r="AG13" i="2"/>
  <c r="AF13" i="2"/>
  <c r="AE13" i="2"/>
  <c r="AD13" i="2"/>
  <c r="AC13" i="2"/>
  <c r="AB13" i="2"/>
  <c r="Z13" i="2"/>
  <c r="Y13" i="2"/>
  <c r="X13" i="2"/>
  <c r="W13" i="2"/>
  <c r="V13" i="2"/>
  <c r="U13" i="2"/>
  <c r="T13" i="2"/>
  <c r="S13" i="2"/>
  <c r="R13" i="2"/>
  <c r="P13" i="2"/>
  <c r="O13" i="2"/>
  <c r="N13" i="2"/>
  <c r="M13" i="2"/>
  <c r="L13" i="2"/>
  <c r="K13" i="2"/>
  <c r="J13" i="2"/>
  <c r="I13" i="2"/>
  <c r="H13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AS11" i="2"/>
  <c r="AR11" i="2"/>
  <c r="AQ11" i="2"/>
  <c r="AP11" i="2"/>
  <c r="AO11" i="2"/>
  <c r="AN11" i="2"/>
  <c r="AM11" i="2"/>
  <c r="AL11" i="2"/>
  <c r="AJ11" i="2"/>
  <c r="AI11" i="2"/>
  <c r="AH11" i="2"/>
  <c r="AG11" i="2"/>
  <c r="AF11" i="2"/>
  <c r="AE11" i="2"/>
  <c r="AD11" i="2"/>
  <c r="AC11" i="2"/>
  <c r="AB11" i="2"/>
  <c r="Z11" i="2"/>
  <c r="Y11" i="2"/>
  <c r="X11" i="2"/>
  <c r="W11" i="2"/>
  <c r="V11" i="2"/>
  <c r="AZ11" i="2" s="1"/>
  <c r="U11" i="2"/>
  <c r="T11" i="2"/>
  <c r="S11" i="2"/>
  <c r="R11" i="2"/>
  <c r="P11" i="2"/>
  <c r="O11" i="2"/>
  <c r="N11" i="2"/>
  <c r="M11" i="2"/>
  <c r="L11" i="2"/>
  <c r="K11" i="2"/>
  <c r="J11" i="2"/>
  <c r="I11" i="2"/>
  <c r="H11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AS9" i="2"/>
  <c r="AR9" i="2"/>
  <c r="AQ9" i="2"/>
  <c r="AP9" i="2"/>
  <c r="AO9" i="2"/>
  <c r="AN9" i="2"/>
  <c r="AM9" i="2"/>
  <c r="AM109" i="2" s="1"/>
  <c r="AL9" i="2"/>
  <c r="AJ9" i="2"/>
  <c r="AI9" i="2"/>
  <c r="AH9" i="2"/>
  <c r="AG9" i="2"/>
  <c r="AF9" i="2"/>
  <c r="AE9" i="2"/>
  <c r="AD9" i="2"/>
  <c r="AC9" i="2"/>
  <c r="AB9" i="2"/>
  <c r="Z9" i="2"/>
  <c r="Y9" i="2"/>
  <c r="X9" i="2"/>
  <c r="W9" i="2"/>
  <c r="V9" i="2"/>
  <c r="U9" i="2"/>
  <c r="T9" i="2"/>
  <c r="S9" i="2"/>
  <c r="R9" i="2"/>
  <c r="P9" i="2"/>
  <c r="O9" i="2"/>
  <c r="N9" i="2"/>
  <c r="M9" i="2"/>
  <c r="L9" i="2"/>
  <c r="K9" i="2"/>
  <c r="J9" i="2"/>
  <c r="I9" i="2"/>
  <c r="H9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231" i="2"/>
  <c r="F230" i="2"/>
  <c r="F229" i="2"/>
  <c r="F228" i="2"/>
  <c r="F225" i="2"/>
  <c r="AT225" i="2" s="1"/>
  <c r="F224" i="2"/>
  <c r="AT224" i="2" s="1"/>
  <c r="F223" i="2"/>
  <c r="F222" i="2"/>
  <c r="F221" i="2"/>
  <c r="AT221" i="2" s="1"/>
  <c r="F220" i="2"/>
  <c r="AT220" i="2" s="1"/>
  <c r="F219" i="2"/>
  <c r="F218" i="2"/>
  <c r="F217" i="2"/>
  <c r="AT217" i="2" s="1"/>
  <c r="F216" i="2"/>
  <c r="AT216" i="2" s="1"/>
  <c r="F215" i="2"/>
  <c r="F214" i="2"/>
  <c r="F213" i="2"/>
  <c r="AT213" i="2" s="1"/>
  <c r="F212" i="2"/>
  <c r="AT212" i="2" s="1"/>
  <c r="F211" i="2"/>
  <c r="F210" i="2"/>
  <c r="F209" i="2"/>
  <c r="AT209" i="2" s="1"/>
  <c r="F208" i="2"/>
  <c r="AT208" i="2" s="1"/>
  <c r="F207" i="2"/>
  <c r="F206" i="2"/>
  <c r="F205" i="2"/>
  <c r="AT205" i="2" s="1"/>
  <c r="F204" i="2"/>
  <c r="AT204" i="2" s="1"/>
  <c r="F203" i="2"/>
  <c r="F202" i="2"/>
  <c r="F201" i="2"/>
  <c r="AT201" i="2" s="1"/>
  <c r="F200" i="2"/>
  <c r="AT200" i="2" s="1"/>
  <c r="F199" i="2"/>
  <c r="F198" i="2"/>
  <c r="F197" i="2"/>
  <c r="F196" i="2"/>
  <c r="F195" i="2"/>
  <c r="F194" i="2"/>
  <c r="F193" i="2"/>
  <c r="AT193" i="2" s="1"/>
  <c r="F192" i="2"/>
  <c r="AT192" i="2" s="1"/>
  <c r="F191" i="2"/>
  <c r="F190" i="2"/>
  <c r="F189" i="2"/>
  <c r="AT189" i="2" s="1"/>
  <c r="F188" i="2"/>
  <c r="AT188" i="2" s="1"/>
  <c r="F187" i="2"/>
  <c r="F186" i="2"/>
  <c r="F185" i="2"/>
  <c r="AT185" i="2" s="1"/>
  <c r="F184" i="2"/>
  <c r="AT184" i="2" s="1"/>
  <c r="F183" i="2"/>
  <c r="F182" i="2"/>
  <c r="F181" i="2"/>
  <c r="AT181" i="2" s="1"/>
  <c r="F180" i="2"/>
  <c r="AT180" i="2" s="1"/>
  <c r="F179" i="2"/>
  <c r="F178" i="2"/>
  <c r="F177" i="2"/>
  <c r="AT177" i="2" s="1"/>
  <c r="F176" i="2"/>
  <c r="AT176" i="2" s="1"/>
  <c r="F175" i="2"/>
  <c r="F174" i="2"/>
  <c r="F173" i="2"/>
  <c r="AT173" i="2" s="1"/>
  <c r="F172" i="2"/>
  <c r="AT172" i="2" s="1"/>
  <c r="F171" i="2"/>
  <c r="F170" i="2"/>
  <c r="F169" i="2"/>
  <c r="AT169" i="2" s="1"/>
  <c r="F168" i="2"/>
  <c r="AT168" i="2" s="1"/>
  <c r="F167" i="2"/>
  <c r="F166" i="2"/>
  <c r="F165" i="2"/>
  <c r="AT165" i="2" s="1"/>
  <c r="F164" i="2"/>
  <c r="AT164" i="2" s="1"/>
  <c r="F163" i="2"/>
  <c r="F162" i="2"/>
  <c r="F161" i="2"/>
  <c r="AT161" i="2" s="1"/>
  <c r="F160" i="2"/>
  <c r="AT160" i="2" s="1"/>
  <c r="F159" i="2"/>
  <c r="F158" i="2"/>
  <c r="F157" i="2"/>
  <c r="AT157" i="2" s="1"/>
  <c r="F156" i="2"/>
  <c r="F155" i="2"/>
  <c r="F154" i="2"/>
  <c r="F153" i="2"/>
  <c r="AT153" i="2" s="1"/>
  <c r="F152" i="2"/>
  <c r="F151" i="2"/>
  <c r="F150" i="2"/>
  <c r="F149" i="2"/>
  <c r="AT149" i="2" s="1"/>
  <c r="F148" i="2"/>
  <c r="AT148" i="2" s="1"/>
  <c r="F145" i="2"/>
  <c r="AT145" i="2" s="1"/>
  <c r="F144" i="2"/>
  <c r="AT144" i="2" s="1"/>
  <c r="F141" i="2"/>
  <c r="F140" i="2"/>
  <c r="AT140" i="2" s="1"/>
  <c r="F139" i="2"/>
  <c r="AT139" i="2" s="1"/>
  <c r="F138" i="2"/>
  <c r="AT138" i="2" s="1"/>
  <c r="F137" i="2"/>
  <c r="F136" i="2"/>
  <c r="AT136" i="2" s="1"/>
  <c r="F135" i="2"/>
  <c r="AT135" i="2" s="1"/>
  <c r="F134" i="2"/>
  <c r="AT134" i="2" s="1"/>
  <c r="F133" i="2"/>
  <c r="F132" i="2"/>
  <c r="AT132" i="2" s="1"/>
  <c r="F131" i="2"/>
  <c r="AT131" i="2" s="1"/>
  <c r="F130" i="2"/>
  <c r="AT130" i="2" s="1"/>
  <c r="F129" i="2"/>
  <c r="F128" i="2"/>
  <c r="AT128" i="2" s="1"/>
  <c r="F127" i="2"/>
  <c r="F126" i="2"/>
  <c r="AT126" i="2" s="1"/>
  <c r="F125" i="2"/>
  <c r="F124" i="2"/>
  <c r="F123" i="2"/>
  <c r="F122" i="2"/>
  <c r="AT122" i="2" s="1"/>
  <c r="F121" i="2"/>
  <c r="F120" i="2"/>
  <c r="AT120" i="2" s="1"/>
  <c r="F119" i="2"/>
  <c r="F118" i="2"/>
  <c r="AT118" i="2" s="1"/>
  <c r="F117" i="2"/>
  <c r="F116" i="2"/>
  <c r="AT116" i="2" s="1"/>
  <c r="F115" i="2"/>
  <c r="AT115" i="2" s="1"/>
  <c r="F114" i="2"/>
  <c r="AT114" i="2" s="1"/>
  <c r="F113" i="2"/>
  <c r="F112" i="2"/>
  <c r="F111" i="2"/>
  <c r="F110" i="2"/>
  <c r="F107" i="2"/>
  <c r="F106" i="2"/>
  <c r="AT106" i="2" s="1"/>
  <c r="AT105" i="2"/>
  <c r="AT104" i="2"/>
  <c r="F103" i="2"/>
  <c r="F102" i="2"/>
  <c r="AT102" i="2" s="1"/>
  <c r="F101" i="2"/>
  <c r="AT101" i="2" s="1"/>
  <c r="F100" i="2"/>
  <c r="AT100" i="2" s="1"/>
  <c r="F99" i="2"/>
  <c r="F98" i="2"/>
  <c r="AT98" i="2" s="1"/>
  <c r="F97" i="2"/>
  <c r="AT97" i="2" s="1"/>
  <c r="F96" i="2"/>
  <c r="F95" i="2"/>
  <c r="F94" i="2"/>
  <c r="AT94" i="2" s="1"/>
  <c r="F93" i="2"/>
  <c r="AT93" i="2" s="1"/>
  <c r="F92" i="2"/>
  <c r="F91" i="2"/>
  <c r="F90" i="2"/>
  <c r="AT90" i="2" s="1"/>
  <c r="F89" i="2"/>
  <c r="AT89" i="2" s="1"/>
  <c r="F88" i="2"/>
  <c r="F87" i="2"/>
  <c r="F86" i="2"/>
  <c r="AT86" i="2" s="1"/>
  <c r="F85" i="2"/>
  <c r="AT85" i="2" s="1"/>
  <c r="F84" i="2"/>
  <c r="F83" i="2"/>
  <c r="F82" i="2"/>
  <c r="AT82" i="2" s="1"/>
  <c r="F81" i="2"/>
  <c r="AT81" i="2" s="1"/>
  <c r="F80" i="2"/>
  <c r="F79" i="2"/>
  <c r="F78" i="2"/>
  <c r="AT78" i="2" s="1"/>
  <c r="F77" i="2"/>
  <c r="F76" i="2"/>
  <c r="F75" i="2"/>
  <c r="F74" i="2"/>
  <c r="F73" i="2"/>
  <c r="AT73" i="2" s="1"/>
  <c r="F72" i="2"/>
  <c r="F71" i="2"/>
  <c r="F70" i="2"/>
  <c r="F69" i="2"/>
  <c r="AT69" i="2" s="1"/>
  <c r="F68" i="2"/>
  <c r="F67" i="2"/>
  <c r="F66" i="2"/>
  <c r="F65" i="2"/>
  <c r="AT65" i="2" s="1"/>
  <c r="F64" i="2"/>
  <c r="F63" i="2"/>
  <c r="F62" i="2"/>
  <c r="F61" i="2"/>
  <c r="AT61" i="2" s="1"/>
  <c r="F60" i="2"/>
  <c r="F59" i="2"/>
  <c r="F58" i="2"/>
  <c r="F57" i="2"/>
  <c r="AT57" i="2" s="1"/>
  <c r="F56" i="2"/>
  <c r="F55" i="2"/>
  <c r="F54" i="2"/>
  <c r="F53" i="2"/>
  <c r="AT53" i="2" s="1"/>
  <c r="F52" i="2"/>
  <c r="AT52" i="2" s="1"/>
  <c r="F51" i="2"/>
  <c r="F50" i="2"/>
  <c r="F49" i="2"/>
  <c r="AT49" i="2" s="1"/>
  <c r="F48" i="2"/>
  <c r="F47" i="2"/>
  <c r="F46" i="2"/>
  <c r="F45" i="2"/>
  <c r="AT45" i="2" s="1"/>
  <c r="F44" i="2"/>
  <c r="F43" i="2"/>
  <c r="F42" i="2"/>
  <c r="F41" i="2"/>
  <c r="AT41" i="2" s="1"/>
  <c r="F40" i="2"/>
  <c r="AT40" i="2" s="1"/>
  <c r="F39" i="2"/>
  <c r="F38" i="2"/>
  <c r="F37" i="2"/>
  <c r="AT37" i="2" s="1"/>
  <c r="F36" i="2"/>
  <c r="AT36" i="2" s="1"/>
  <c r="F35" i="2"/>
  <c r="F34" i="2"/>
  <c r="F33" i="2"/>
  <c r="AT33" i="2" s="1"/>
  <c r="F32" i="2"/>
  <c r="F31" i="2"/>
  <c r="F30" i="2"/>
  <c r="F29" i="2"/>
  <c r="AT29" i="2" s="1"/>
  <c r="F28" i="2"/>
  <c r="F27" i="2"/>
  <c r="F26" i="2"/>
  <c r="F25" i="2"/>
  <c r="F24" i="2"/>
  <c r="AT24" i="2" s="1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BC231" i="2"/>
  <c r="BB231" i="2"/>
  <c r="AZ231" i="2"/>
  <c r="AY231" i="2"/>
  <c r="AX231" i="2"/>
  <c r="AW231" i="2"/>
  <c r="AV231" i="2"/>
  <c r="BC230" i="2"/>
  <c r="BB230" i="2"/>
  <c r="BA230" i="2"/>
  <c r="AZ230" i="2"/>
  <c r="AY230" i="2"/>
  <c r="AX230" i="2"/>
  <c r="AW230" i="2"/>
  <c r="AV230" i="2"/>
  <c r="AU230" i="2"/>
  <c r="BC229" i="2"/>
  <c r="BB229" i="2"/>
  <c r="BA229" i="2"/>
  <c r="AY229" i="2"/>
  <c r="AX229" i="2"/>
  <c r="AW229" i="2"/>
  <c r="BC228" i="2"/>
  <c r="BB228" i="2"/>
  <c r="BA228" i="2"/>
  <c r="AY228" i="2"/>
  <c r="AX228" i="2"/>
  <c r="AW228" i="2"/>
  <c r="AU228" i="2"/>
  <c r="BC225" i="2"/>
  <c r="BA225" i="2"/>
  <c r="AZ225" i="2"/>
  <c r="AY225" i="2"/>
  <c r="AW225" i="2"/>
  <c r="AV225" i="2"/>
  <c r="BC224" i="2"/>
  <c r="BA224" i="2"/>
  <c r="AZ224" i="2"/>
  <c r="AY224" i="2"/>
  <c r="AW224" i="2"/>
  <c r="AV224" i="2"/>
  <c r="AU224" i="2"/>
  <c r="BB223" i="2"/>
  <c r="BA223" i="2"/>
  <c r="AZ223" i="2"/>
  <c r="AX223" i="2"/>
  <c r="AW223" i="2"/>
  <c r="AV223" i="2"/>
  <c r="BC222" i="2"/>
  <c r="BB222" i="2"/>
  <c r="BA222" i="2"/>
  <c r="AZ222" i="2"/>
  <c r="AY222" i="2"/>
  <c r="AX222" i="2"/>
  <c r="AW222" i="2"/>
  <c r="AV222" i="2"/>
  <c r="AU222" i="2"/>
  <c r="BC221" i="2"/>
  <c r="BB221" i="2"/>
  <c r="BA221" i="2"/>
  <c r="AY221" i="2"/>
  <c r="AX221" i="2"/>
  <c r="AW221" i="2"/>
  <c r="BC220" i="2"/>
  <c r="BB220" i="2"/>
  <c r="BA220" i="2"/>
  <c r="AY220" i="2"/>
  <c r="AX220" i="2"/>
  <c r="AW220" i="2"/>
  <c r="AU220" i="2"/>
  <c r="BC219" i="2"/>
  <c r="BB219" i="2"/>
  <c r="AZ219" i="2"/>
  <c r="AY219" i="2"/>
  <c r="AX219" i="2"/>
  <c r="AV219" i="2"/>
  <c r="BC218" i="2"/>
  <c r="BB218" i="2"/>
  <c r="BA218" i="2"/>
  <c r="AZ218" i="2"/>
  <c r="AY218" i="2"/>
  <c r="AX218" i="2"/>
  <c r="AW218" i="2"/>
  <c r="AV218" i="2"/>
  <c r="AU218" i="2"/>
  <c r="BC217" i="2"/>
  <c r="BB217" i="2"/>
  <c r="BA217" i="2"/>
  <c r="AZ217" i="2"/>
  <c r="AY217" i="2"/>
  <c r="AX217" i="2"/>
  <c r="AV217" i="2"/>
  <c r="BC216" i="2"/>
  <c r="BB216" i="2"/>
  <c r="AZ216" i="2"/>
  <c r="AY216" i="2"/>
  <c r="AX216" i="2"/>
  <c r="AU216" i="2"/>
  <c r="BC215" i="2"/>
  <c r="BA215" i="2"/>
  <c r="AZ215" i="2"/>
  <c r="AY215" i="2"/>
  <c r="AW215" i="2"/>
  <c r="AV215" i="2"/>
  <c r="BC214" i="2"/>
  <c r="BA214" i="2"/>
  <c r="AZ214" i="2"/>
  <c r="AY214" i="2"/>
  <c r="AW214" i="2"/>
  <c r="AV214" i="2"/>
  <c r="AU214" i="2"/>
  <c r="BB213" i="2"/>
  <c r="BA213" i="2"/>
  <c r="AZ213" i="2"/>
  <c r="AX213" i="2"/>
  <c r="AW213" i="2"/>
  <c r="AV213" i="2"/>
  <c r="BC212" i="2"/>
  <c r="BB212" i="2"/>
  <c r="BA212" i="2"/>
  <c r="AZ212" i="2"/>
  <c r="AY212" i="2"/>
  <c r="AX212" i="2"/>
  <c r="AW212" i="2"/>
  <c r="AV212" i="2"/>
  <c r="AU212" i="2"/>
  <c r="BC211" i="2"/>
  <c r="BB211" i="2"/>
  <c r="BA211" i="2"/>
  <c r="AY211" i="2"/>
  <c r="AX211" i="2"/>
  <c r="AW211" i="2"/>
  <c r="AT211" i="2"/>
  <c r="BC210" i="2"/>
  <c r="BB210" i="2"/>
  <c r="BA210" i="2"/>
  <c r="AZ210" i="2"/>
  <c r="AY210" i="2"/>
  <c r="AX210" i="2"/>
  <c r="AW210" i="2"/>
  <c r="AV210" i="2"/>
  <c r="AU210" i="2"/>
  <c r="BC209" i="2"/>
  <c r="BA209" i="2"/>
  <c r="AZ209" i="2"/>
  <c r="AY209" i="2"/>
  <c r="AW209" i="2"/>
  <c r="AV209" i="2"/>
  <c r="BC208" i="2"/>
  <c r="BA208" i="2"/>
  <c r="AZ208" i="2"/>
  <c r="AY208" i="2"/>
  <c r="AW208" i="2"/>
  <c r="AV208" i="2"/>
  <c r="AU208" i="2"/>
  <c r="BB207" i="2"/>
  <c r="BA207" i="2"/>
  <c r="AZ207" i="2"/>
  <c r="AX207" i="2"/>
  <c r="AW207" i="2"/>
  <c r="AV207" i="2"/>
  <c r="BC206" i="2"/>
  <c r="BB206" i="2"/>
  <c r="BA206" i="2"/>
  <c r="AZ206" i="2"/>
  <c r="AY206" i="2"/>
  <c r="AX206" i="2"/>
  <c r="AW206" i="2"/>
  <c r="AV206" i="2"/>
  <c r="AU206" i="2"/>
  <c r="BC205" i="2"/>
  <c r="BB205" i="2"/>
  <c r="BA205" i="2"/>
  <c r="AY205" i="2"/>
  <c r="AX205" i="2"/>
  <c r="AW205" i="2"/>
  <c r="BC204" i="2"/>
  <c r="BB204" i="2"/>
  <c r="BA204" i="2"/>
  <c r="AY204" i="2"/>
  <c r="AX204" i="2"/>
  <c r="AW204" i="2"/>
  <c r="AU204" i="2"/>
  <c r="BC203" i="2"/>
  <c r="BB203" i="2"/>
  <c r="AZ203" i="2"/>
  <c r="AY203" i="2"/>
  <c r="AX203" i="2"/>
  <c r="AV203" i="2"/>
  <c r="BC202" i="2"/>
  <c r="BB202" i="2"/>
  <c r="BA202" i="2"/>
  <c r="AZ202" i="2"/>
  <c r="AY202" i="2"/>
  <c r="AX202" i="2"/>
  <c r="AW202" i="2"/>
  <c r="AV202" i="2"/>
  <c r="AU202" i="2"/>
  <c r="BC201" i="2"/>
  <c r="BA201" i="2"/>
  <c r="AZ201" i="2"/>
  <c r="AY201" i="2"/>
  <c r="AW201" i="2"/>
  <c r="AV201" i="2"/>
  <c r="BC200" i="2"/>
  <c r="BA200" i="2"/>
  <c r="AZ200" i="2"/>
  <c r="AY200" i="2"/>
  <c r="AW200" i="2"/>
  <c r="AV200" i="2"/>
  <c r="AU200" i="2"/>
  <c r="BB199" i="2"/>
  <c r="BA199" i="2"/>
  <c r="AZ199" i="2"/>
  <c r="AX199" i="2"/>
  <c r="AW199" i="2"/>
  <c r="AV199" i="2"/>
  <c r="BC198" i="2"/>
  <c r="BB198" i="2"/>
  <c r="BA198" i="2"/>
  <c r="AZ198" i="2"/>
  <c r="AY198" i="2"/>
  <c r="AX198" i="2"/>
  <c r="AW198" i="2"/>
  <c r="AV198" i="2"/>
  <c r="AU198" i="2"/>
  <c r="BC197" i="2"/>
  <c r="BB197" i="2"/>
  <c r="BA197" i="2"/>
  <c r="AX197" i="2"/>
  <c r="AW197" i="2"/>
  <c r="BC196" i="2"/>
  <c r="BA196" i="2"/>
  <c r="AY196" i="2"/>
  <c r="AW196" i="2"/>
  <c r="AV196" i="2"/>
  <c r="AU196" i="2"/>
  <c r="BC195" i="2"/>
  <c r="BA195" i="2"/>
  <c r="AZ195" i="2"/>
  <c r="AY195" i="2"/>
  <c r="AW195" i="2"/>
  <c r="AV195" i="2"/>
  <c r="BC194" i="2"/>
  <c r="BA194" i="2"/>
  <c r="AZ194" i="2"/>
  <c r="AY194" i="2"/>
  <c r="AW194" i="2"/>
  <c r="AV194" i="2"/>
  <c r="AU194" i="2"/>
  <c r="BB193" i="2"/>
  <c r="BA193" i="2"/>
  <c r="AZ193" i="2"/>
  <c r="AX193" i="2"/>
  <c r="AW193" i="2"/>
  <c r="AV193" i="2"/>
  <c r="BC192" i="2"/>
  <c r="BB192" i="2"/>
  <c r="BA192" i="2"/>
  <c r="AZ192" i="2"/>
  <c r="AY192" i="2"/>
  <c r="AX192" i="2"/>
  <c r="AW192" i="2"/>
  <c r="AV192" i="2"/>
  <c r="AU192" i="2"/>
  <c r="BC191" i="2"/>
  <c r="BB191" i="2"/>
  <c r="BA191" i="2"/>
  <c r="AY191" i="2"/>
  <c r="AX191" i="2"/>
  <c r="AW191" i="2"/>
  <c r="AT191" i="2"/>
  <c r="BC190" i="2"/>
  <c r="BB190" i="2"/>
  <c r="BA190" i="2"/>
  <c r="AZ190" i="2"/>
  <c r="AY190" i="2"/>
  <c r="AX190" i="2"/>
  <c r="AW190" i="2"/>
  <c r="AV190" i="2"/>
  <c r="AU190" i="2"/>
  <c r="BC189" i="2"/>
  <c r="AZ189" i="2"/>
  <c r="AY189" i="2"/>
  <c r="AV189" i="2"/>
  <c r="BC188" i="2"/>
  <c r="BA188" i="2"/>
  <c r="AZ188" i="2"/>
  <c r="AY188" i="2"/>
  <c r="AW188" i="2"/>
  <c r="AV188" i="2"/>
  <c r="AU188" i="2"/>
  <c r="BA187" i="2"/>
  <c r="AZ187" i="2"/>
  <c r="AW187" i="2"/>
  <c r="AV187" i="2"/>
  <c r="BC186" i="2"/>
  <c r="BB186" i="2"/>
  <c r="BA186" i="2"/>
  <c r="AY186" i="2"/>
  <c r="AX186" i="2"/>
  <c r="AW186" i="2"/>
  <c r="AU186" i="2"/>
  <c r="BC185" i="2"/>
  <c r="BB185" i="2"/>
  <c r="AY185" i="2"/>
  <c r="AX185" i="2"/>
  <c r="BC184" i="2"/>
  <c r="BB184" i="2"/>
  <c r="BA184" i="2"/>
  <c r="AY184" i="2"/>
  <c r="AX184" i="2"/>
  <c r="AW184" i="2"/>
  <c r="AU184" i="2"/>
  <c r="BC183" i="2"/>
  <c r="AZ183" i="2"/>
  <c r="AY183" i="2"/>
  <c r="AV183" i="2"/>
  <c r="BC182" i="2"/>
  <c r="BA182" i="2"/>
  <c r="AZ182" i="2"/>
  <c r="AY182" i="2"/>
  <c r="AW182" i="2"/>
  <c r="AV182" i="2"/>
  <c r="AU182" i="2"/>
  <c r="BA181" i="2"/>
  <c r="AZ181" i="2"/>
  <c r="AW181" i="2"/>
  <c r="AV181" i="2"/>
  <c r="BC180" i="2"/>
  <c r="BA180" i="2"/>
  <c r="AZ180" i="2"/>
  <c r="AY180" i="2"/>
  <c r="AW180" i="2"/>
  <c r="AU180" i="2"/>
  <c r="BB179" i="2"/>
  <c r="BA179" i="2"/>
  <c r="AW179" i="2"/>
  <c r="BC178" i="2"/>
  <c r="BB178" i="2"/>
  <c r="BA178" i="2"/>
  <c r="AY178" i="2"/>
  <c r="AX178" i="2"/>
  <c r="AW178" i="2"/>
  <c r="AU178" i="2"/>
  <c r="BC177" i="2"/>
  <c r="BB177" i="2"/>
  <c r="AY177" i="2"/>
  <c r="BC176" i="2"/>
  <c r="BB176" i="2"/>
  <c r="BA176" i="2"/>
  <c r="AY176" i="2"/>
  <c r="AX176" i="2"/>
  <c r="AW176" i="2"/>
  <c r="AU176" i="2"/>
  <c r="AZ175" i="2"/>
  <c r="AY175" i="2"/>
  <c r="AV175" i="2"/>
  <c r="BC174" i="2"/>
  <c r="BA174" i="2"/>
  <c r="AZ174" i="2"/>
  <c r="AY174" i="2"/>
  <c r="AW174" i="2"/>
  <c r="AV174" i="2"/>
  <c r="AU174" i="2"/>
  <c r="BA173" i="2"/>
  <c r="AX173" i="2"/>
  <c r="AW173" i="2"/>
  <c r="BC172" i="2"/>
  <c r="BB172" i="2"/>
  <c r="BA172" i="2"/>
  <c r="AY172" i="2"/>
  <c r="AW172" i="2"/>
  <c r="AU172" i="2"/>
  <c r="AY171" i="2"/>
  <c r="AX171" i="2"/>
  <c r="BC170" i="2"/>
  <c r="BA170" i="2"/>
  <c r="AZ170" i="2"/>
  <c r="AY170" i="2"/>
  <c r="AW170" i="2"/>
  <c r="AV170" i="2"/>
  <c r="AU170" i="2"/>
  <c r="AW169" i="2"/>
  <c r="AV169" i="2"/>
  <c r="BC168" i="2"/>
  <c r="BA168" i="2"/>
  <c r="AZ168" i="2"/>
  <c r="AY168" i="2"/>
  <c r="AW168" i="2"/>
  <c r="AU168" i="2"/>
  <c r="BB167" i="2"/>
  <c r="AW167" i="2"/>
  <c r="BC166" i="2"/>
  <c r="BA166" i="2"/>
  <c r="AY166" i="2"/>
  <c r="AX166" i="2"/>
  <c r="AW166" i="2"/>
  <c r="AU166" i="2"/>
  <c r="BC165" i="2"/>
  <c r="BB165" i="2"/>
  <c r="BC164" i="2"/>
  <c r="BA164" i="2"/>
  <c r="AY164" i="2"/>
  <c r="AX164" i="2"/>
  <c r="AW164" i="2"/>
  <c r="AU164" i="2"/>
  <c r="AZ163" i="2"/>
  <c r="AY163" i="2"/>
  <c r="BC162" i="2"/>
  <c r="BA162" i="2"/>
  <c r="AZ162" i="2"/>
  <c r="AY162" i="2"/>
  <c r="AW162" i="2"/>
  <c r="AV162" i="2"/>
  <c r="AU162" i="2"/>
  <c r="AW161" i="2"/>
  <c r="BC160" i="2"/>
  <c r="BA160" i="2"/>
  <c r="AY160" i="2"/>
  <c r="AW160" i="2"/>
  <c r="AU160" i="2"/>
  <c r="BC158" i="2"/>
  <c r="BA158" i="2"/>
  <c r="AY158" i="2"/>
  <c r="AW158" i="2"/>
  <c r="AU158" i="2"/>
  <c r="BC156" i="2"/>
  <c r="BA156" i="2"/>
  <c r="AY156" i="2"/>
  <c r="AW156" i="2"/>
  <c r="AV156" i="2"/>
  <c r="AU156" i="2"/>
  <c r="BC154" i="2"/>
  <c r="BB154" i="2"/>
  <c r="BA154" i="2"/>
  <c r="AY154" i="2"/>
  <c r="AW154" i="2"/>
  <c r="AU154" i="2"/>
  <c r="BC152" i="2"/>
  <c r="BA152" i="2"/>
  <c r="AY152" i="2"/>
  <c r="AW152" i="2"/>
  <c r="AU152" i="2"/>
  <c r="BC151" i="2"/>
  <c r="BC150" i="2"/>
  <c r="BA150" i="2"/>
  <c r="AY150" i="2"/>
  <c r="AW150" i="2"/>
  <c r="AU150" i="2"/>
  <c r="BB149" i="2"/>
  <c r="AZ149" i="2"/>
  <c r="AX149" i="2"/>
  <c r="BC148" i="2"/>
  <c r="BB148" i="2"/>
  <c r="AZ148" i="2"/>
  <c r="AX148" i="2"/>
  <c r="AV148" i="2"/>
  <c r="BB144" i="2"/>
  <c r="BA144" i="2"/>
  <c r="AZ144" i="2"/>
  <c r="AX144" i="2"/>
  <c r="AW144" i="2"/>
  <c r="AV144" i="2"/>
  <c r="BB142" i="2"/>
  <c r="AZ142" i="2"/>
  <c r="AX142" i="2"/>
  <c r="AV142" i="2"/>
  <c r="BC141" i="2"/>
  <c r="BB141" i="2"/>
  <c r="BA141" i="2"/>
  <c r="AY141" i="2"/>
  <c r="AX141" i="2"/>
  <c r="AW141" i="2"/>
  <c r="AU141" i="2"/>
  <c r="BB140" i="2"/>
  <c r="AZ140" i="2"/>
  <c r="AX140" i="2"/>
  <c r="AV140" i="2"/>
  <c r="AW139" i="2"/>
  <c r="AV139" i="2"/>
  <c r="BB138" i="2"/>
  <c r="AZ138" i="2"/>
  <c r="AX138" i="2"/>
  <c r="AV138" i="2"/>
  <c r="AT137" i="2"/>
  <c r="BC136" i="2"/>
  <c r="BB136" i="2"/>
  <c r="AZ136" i="2"/>
  <c r="AY136" i="2"/>
  <c r="AX136" i="2"/>
  <c r="AV136" i="2"/>
  <c r="AZ135" i="2"/>
  <c r="BC134" i="2"/>
  <c r="BB134" i="2"/>
  <c r="AZ134" i="2"/>
  <c r="AY134" i="2"/>
  <c r="AX134" i="2"/>
  <c r="AV134" i="2"/>
  <c r="BB133" i="2"/>
  <c r="AX133" i="2"/>
  <c r="AT133" i="2"/>
  <c r="BC132" i="2"/>
  <c r="BB132" i="2"/>
  <c r="AZ132" i="2"/>
  <c r="AX132" i="2"/>
  <c r="AV132" i="2"/>
  <c r="AY131" i="2"/>
  <c r="AX131" i="2"/>
  <c r="BB130" i="2"/>
  <c r="AZ130" i="2"/>
  <c r="AX130" i="2"/>
  <c r="AV130" i="2"/>
  <c r="AY129" i="2"/>
  <c r="AT129" i="2"/>
  <c r="BB128" i="2"/>
  <c r="AZ128" i="2"/>
  <c r="AX128" i="2"/>
  <c r="AW128" i="2"/>
  <c r="AV128" i="2"/>
  <c r="BA127" i="2"/>
  <c r="AW127" i="2"/>
  <c r="BB126" i="2"/>
  <c r="AZ126" i="2"/>
  <c r="AY126" i="2"/>
  <c r="AX126" i="2"/>
  <c r="AV126" i="2"/>
  <c r="AU126" i="2"/>
  <c r="AZ125" i="2"/>
  <c r="AT125" i="2"/>
  <c r="BC124" i="2"/>
  <c r="BB124" i="2"/>
  <c r="AZ124" i="2"/>
  <c r="AX124" i="2"/>
  <c r="AV124" i="2"/>
  <c r="AT124" i="2"/>
  <c r="BB123" i="2"/>
  <c r="BA123" i="2"/>
  <c r="BB122" i="2"/>
  <c r="AZ122" i="2"/>
  <c r="AX122" i="2"/>
  <c r="AV122" i="2"/>
  <c r="AU122" i="2"/>
  <c r="AT121" i="2"/>
  <c r="BC120" i="2"/>
  <c r="BB120" i="2"/>
  <c r="AZ120" i="2"/>
  <c r="AY120" i="2"/>
  <c r="AX120" i="2"/>
  <c r="AV120" i="2"/>
  <c r="BA119" i="2"/>
  <c r="AZ119" i="2"/>
  <c r="BB118" i="2"/>
  <c r="BA118" i="2"/>
  <c r="AZ118" i="2"/>
  <c r="AX118" i="2"/>
  <c r="AV118" i="2"/>
  <c r="AW117" i="2"/>
  <c r="AT117" i="2"/>
  <c r="BB116" i="2"/>
  <c r="AZ116" i="2"/>
  <c r="AX116" i="2"/>
  <c r="AV116" i="2"/>
  <c r="AU116" i="2"/>
  <c r="AY115" i="2"/>
  <c r="AW115" i="2"/>
  <c r="AV115" i="2"/>
  <c r="BB114" i="2"/>
  <c r="AZ114" i="2"/>
  <c r="AX114" i="2"/>
  <c r="AV114" i="2"/>
  <c r="BB113" i="2"/>
  <c r="AY113" i="2"/>
  <c r="AW113" i="2"/>
  <c r="AT113" i="2"/>
  <c r="BC112" i="2"/>
  <c r="BA112" i="2"/>
  <c r="AY112" i="2"/>
  <c r="AW112" i="2"/>
  <c r="AU112" i="2"/>
  <c r="AZ111" i="2"/>
  <c r="AX111" i="2"/>
  <c r="BB110" i="2"/>
  <c r="AZ110" i="2"/>
  <c r="AX110" i="2"/>
  <c r="AV110" i="2"/>
  <c r="AS109" i="2"/>
  <c r="AB109" i="2"/>
  <c r="J109" i="2"/>
  <c r="AB108" i="2"/>
  <c r="H108" i="2"/>
  <c r="BC107" i="2"/>
  <c r="AX107" i="2"/>
  <c r="BB106" i="2"/>
  <c r="AZ106" i="2"/>
  <c r="AX106" i="2"/>
  <c r="AV106" i="2"/>
  <c r="BB104" i="2"/>
  <c r="AZ104" i="2"/>
  <c r="AX104" i="2"/>
  <c r="AV104" i="2"/>
  <c r="BC103" i="2"/>
  <c r="AX103" i="2"/>
  <c r="BB102" i="2"/>
  <c r="AZ102" i="2"/>
  <c r="AX102" i="2"/>
  <c r="AV102" i="2"/>
  <c r="BB100" i="2"/>
  <c r="AZ100" i="2"/>
  <c r="AX100" i="2"/>
  <c r="AV100" i="2"/>
  <c r="AU100" i="2"/>
  <c r="BB98" i="2"/>
  <c r="AZ98" i="2"/>
  <c r="AX98" i="2"/>
  <c r="AV98" i="2"/>
  <c r="BB96" i="2"/>
  <c r="AZ96" i="2"/>
  <c r="AX96" i="2"/>
  <c r="AV96" i="2"/>
  <c r="AU96" i="2"/>
  <c r="BB94" i="2"/>
  <c r="AZ94" i="2"/>
  <c r="AX94" i="2"/>
  <c r="AV94" i="2"/>
  <c r="BC92" i="2"/>
  <c r="BB92" i="2"/>
  <c r="AZ92" i="2"/>
  <c r="AX92" i="2"/>
  <c r="AV92" i="2"/>
  <c r="BB90" i="2"/>
  <c r="AZ90" i="2"/>
  <c r="AX90" i="2"/>
  <c r="AV90" i="2"/>
  <c r="AZ89" i="2"/>
  <c r="BB88" i="2"/>
  <c r="AZ88" i="2"/>
  <c r="AY88" i="2"/>
  <c r="AX88" i="2"/>
  <c r="AV88" i="2"/>
  <c r="AX87" i="2"/>
  <c r="BB86" i="2"/>
  <c r="AZ86" i="2"/>
  <c r="AX86" i="2"/>
  <c r="AV86" i="2"/>
  <c r="BB84" i="2"/>
  <c r="AZ84" i="2"/>
  <c r="AX84" i="2"/>
  <c r="AV84" i="2"/>
  <c r="AX83" i="2"/>
  <c r="BB82" i="2"/>
  <c r="AZ82" i="2"/>
  <c r="AX82" i="2"/>
  <c r="AV82" i="2"/>
  <c r="BB80" i="2"/>
  <c r="AZ80" i="2"/>
  <c r="AX80" i="2"/>
  <c r="AV80" i="2"/>
  <c r="AW79" i="2"/>
  <c r="BB78" i="2"/>
  <c r="AZ78" i="2"/>
  <c r="AX78" i="2"/>
  <c r="AV78" i="2"/>
  <c r="BC77" i="2"/>
  <c r="BA77" i="2"/>
  <c r="AZ77" i="2"/>
  <c r="AX77" i="2"/>
  <c r="AW77" i="2"/>
  <c r="AV77" i="2"/>
  <c r="BC75" i="2"/>
  <c r="BB74" i="2"/>
  <c r="AZ74" i="2"/>
  <c r="AX74" i="2"/>
  <c r="AV74" i="2"/>
  <c r="BB72" i="2"/>
  <c r="AZ72" i="2"/>
  <c r="AX72" i="2"/>
  <c r="AV72" i="2"/>
  <c r="BB70" i="2"/>
  <c r="AZ70" i="2"/>
  <c r="AX70" i="2"/>
  <c r="AV70" i="2"/>
  <c r="AX69" i="2"/>
  <c r="BB68" i="2"/>
  <c r="AZ68" i="2"/>
  <c r="AX68" i="2"/>
  <c r="AV68" i="2"/>
  <c r="BB66" i="2"/>
  <c r="AZ66" i="2"/>
  <c r="AX66" i="2"/>
  <c r="AV66" i="2"/>
  <c r="BA65" i="2"/>
  <c r="BB64" i="2"/>
  <c r="AZ64" i="2"/>
  <c r="AX64" i="2"/>
  <c r="AW64" i="2"/>
  <c r="AV64" i="2"/>
  <c r="BB62" i="2"/>
  <c r="BA62" i="2"/>
  <c r="AZ62" i="2"/>
  <c r="AX62" i="2"/>
  <c r="AV62" i="2"/>
  <c r="AV61" i="2"/>
  <c r="BB60" i="2"/>
  <c r="AZ60" i="2"/>
  <c r="AX60" i="2"/>
  <c r="AV60" i="2"/>
  <c r="BB58" i="2"/>
  <c r="AZ58" i="2"/>
  <c r="AX58" i="2"/>
  <c r="AV58" i="2"/>
  <c r="AT58" i="2"/>
  <c r="BB56" i="2"/>
  <c r="AZ56" i="2"/>
  <c r="AX56" i="2"/>
  <c r="AV56" i="2"/>
  <c r="BB54" i="2"/>
  <c r="AZ54" i="2"/>
  <c r="AX54" i="2"/>
  <c r="AV54" i="2"/>
  <c r="BB52" i="2"/>
  <c r="AZ52" i="2"/>
  <c r="AX52" i="2"/>
  <c r="AV52" i="2"/>
  <c r="BB50" i="2"/>
  <c r="AZ50" i="2"/>
  <c r="AX50" i="2"/>
  <c r="AV50" i="2"/>
  <c r="BB48" i="2"/>
  <c r="AZ48" i="2"/>
  <c r="AX48" i="2"/>
  <c r="AV48" i="2"/>
  <c r="AZ47" i="2"/>
  <c r="BB46" i="2"/>
  <c r="AZ46" i="2"/>
  <c r="AY46" i="2"/>
  <c r="AX46" i="2"/>
  <c r="AV46" i="2"/>
  <c r="AY45" i="2"/>
  <c r="BB44" i="2"/>
  <c r="AZ44" i="2"/>
  <c r="AY44" i="2"/>
  <c r="AX44" i="2"/>
  <c r="AV44" i="2"/>
  <c r="BA43" i="2"/>
  <c r="BB42" i="2"/>
  <c r="AZ42" i="2"/>
  <c r="AX42" i="2"/>
  <c r="AV42" i="2"/>
  <c r="BB40" i="2"/>
  <c r="AZ40" i="2"/>
  <c r="AX40" i="2"/>
  <c r="AV40" i="2"/>
  <c r="BB38" i="2"/>
  <c r="AZ38" i="2"/>
  <c r="AX38" i="2"/>
  <c r="AV38" i="2"/>
  <c r="AW37" i="2"/>
  <c r="BB36" i="2"/>
  <c r="AZ36" i="2"/>
  <c r="AX36" i="2"/>
  <c r="AV36" i="2"/>
  <c r="BB34" i="2"/>
  <c r="AZ34" i="2"/>
  <c r="AX34" i="2"/>
  <c r="AV34" i="2"/>
  <c r="BB32" i="2"/>
  <c r="AZ32" i="2"/>
  <c r="AX32" i="2"/>
  <c r="AV32" i="2"/>
  <c r="AU32" i="2"/>
  <c r="BB30" i="2"/>
  <c r="AZ30" i="2"/>
  <c r="AX30" i="2"/>
  <c r="AV30" i="2"/>
  <c r="AT30" i="2"/>
  <c r="BB28" i="2"/>
  <c r="AZ28" i="2"/>
  <c r="AX28" i="2"/>
  <c r="AV28" i="2"/>
  <c r="BB26" i="2"/>
  <c r="AZ26" i="2"/>
  <c r="AX26" i="2"/>
  <c r="AV26" i="2"/>
  <c r="BA25" i="2"/>
  <c r="BB24" i="2"/>
  <c r="AZ24" i="2"/>
  <c r="AX24" i="2"/>
  <c r="AV24" i="2"/>
  <c r="BB22" i="2"/>
  <c r="AZ22" i="2"/>
  <c r="AX22" i="2"/>
  <c r="AV22" i="2"/>
  <c r="AZ20" i="2"/>
  <c r="BB18" i="2"/>
  <c r="AX16" i="2"/>
  <c r="AZ14" i="2"/>
  <c r="BB12" i="2"/>
  <c r="AV10" i="2"/>
  <c r="AX8" i="2"/>
  <c r="AZ129" i="2" l="1"/>
  <c r="AV129" i="2"/>
  <c r="AX129" i="2"/>
  <c r="AX147" i="2" s="1"/>
  <c r="T227" i="2"/>
  <c r="AX195" i="2"/>
  <c r="AX196" i="2"/>
  <c r="AZ197" i="2"/>
  <c r="AT197" i="2"/>
  <c r="F227" i="2"/>
  <c r="AT196" i="2"/>
  <c r="F226" i="2"/>
  <c r="AW99" i="2"/>
  <c r="AV99" i="2"/>
  <c r="BC16" i="2"/>
  <c r="AY30" i="2"/>
  <c r="BC30" i="2"/>
  <c r="BC32" i="2"/>
  <c r="AU34" i="2"/>
  <c r="AY34" i="2"/>
  <c r="BC36" i="2"/>
  <c r="BC38" i="2"/>
  <c r="AY40" i="2"/>
  <c r="BC42" i="2"/>
  <c r="AU44" i="2"/>
  <c r="AU46" i="2"/>
  <c r="BC46" i="2"/>
  <c r="AT47" i="2"/>
  <c r="AT51" i="2"/>
  <c r="BA52" i="2"/>
  <c r="AT55" i="2"/>
  <c r="BA56" i="2"/>
  <c r="AT59" i="2"/>
  <c r="AT63" i="2"/>
  <c r="AW66" i="2"/>
  <c r="AT67" i="2"/>
  <c r="AU68" i="2"/>
  <c r="AT71" i="2"/>
  <c r="AU72" i="2"/>
  <c r="AY72" i="2"/>
  <c r="BC72" i="2"/>
  <c r="AT75" i="2"/>
  <c r="AU82" i="2"/>
  <c r="BA86" i="2"/>
  <c r="AU88" i="2"/>
  <c r="BC88" i="2"/>
  <c r="AU92" i="2"/>
  <c r="AY92" i="2"/>
  <c r="AW94" i="2"/>
  <c r="AT95" i="2"/>
  <c r="AT99" i="2"/>
  <c r="AY100" i="2"/>
  <c r="BC100" i="2"/>
  <c r="AT103" i="2"/>
  <c r="AT107" i="2"/>
  <c r="BB115" i="2"/>
  <c r="AY116" i="2"/>
  <c r="BC116" i="2"/>
  <c r="AU120" i="2"/>
  <c r="AY122" i="2"/>
  <c r="BC122" i="2"/>
  <c r="AU124" i="2"/>
  <c r="AY124" i="2"/>
  <c r="BC126" i="2"/>
  <c r="AU130" i="2"/>
  <c r="AU132" i="2"/>
  <c r="AY132" i="2"/>
  <c r="AU134" i="2"/>
  <c r="AU140" i="2"/>
  <c r="AY148" i="2"/>
  <c r="AT155" i="2"/>
  <c r="AX158" i="2"/>
  <c r="AT159" i="2"/>
  <c r="AZ160" i="2"/>
  <c r="BB164" i="2"/>
  <c r="AT171" i="2"/>
  <c r="AX172" i="2"/>
  <c r="AT175" i="2"/>
  <c r="BB180" i="2"/>
  <c r="AX182" i="2"/>
  <c r="BB182" i="2"/>
  <c r="AV184" i="2"/>
  <c r="AZ184" i="2"/>
  <c r="AV186" i="2"/>
  <c r="AZ186" i="2"/>
  <c r="AT187" i="2"/>
  <c r="AX188" i="2"/>
  <c r="BB188" i="2"/>
  <c r="AX194" i="2"/>
  <c r="BB194" i="2"/>
  <c r="BB196" i="2"/>
  <c r="AW219" i="2"/>
  <c r="BA219" i="2"/>
  <c r="AZ229" i="2"/>
  <c r="AY38" i="2"/>
  <c r="AU40" i="2"/>
  <c r="BA46" i="2"/>
  <c r="BA48" i="2"/>
  <c r="AW50" i="2"/>
  <c r="BA54" i="2"/>
  <c r="BA58" i="2"/>
  <c r="BA60" i="2"/>
  <c r="BA64" i="2"/>
  <c r="AU66" i="2"/>
  <c r="AY68" i="2"/>
  <c r="AU70" i="2"/>
  <c r="BA72" i="2"/>
  <c r="AU74" i="2"/>
  <c r="AW74" i="2"/>
  <c r="AY78" i="2"/>
  <c r="AY80" i="2"/>
  <c r="AY84" i="2"/>
  <c r="AW86" i="2"/>
  <c r="BA88" i="2"/>
  <c r="AU90" i="2"/>
  <c r="AU94" i="2"/>
  <c r="BC94" i="2"/>
  <c r="BA94" i="2"/>
  <c r="BC14" i="2"/>
  <c r="AU24" i="2"/>
  <c r="AU28" i="2"/>
  <c r="AU36" i="2"/>
  <c r="AU38" i="2"/>
  <c r="BC40" i="2"/>
  <c r="AY42" i="2"/>
  <c r="BC44" i="2"/>
  <c r="AU48" i="2"/>
  <c r="AW52" i="2"/>
  <c r="AW54" i="2"/>
  <c r="AW56" i="2"/>
  <c r="AW58" i="2"/>
  <c r="AY66" i="2"/>
  <c r="BA68" i="2"/>
  <c r="BC68" i="2"/>
  <c r="BC70" i="2"/>
  <c r="BC78" i="2"/>
  <c r="AW80" i="2"/>
  <c r="BC80" i="2"/>
  <c r="AY82" i="2"/>
  <c r="BA82" i="2"/>
  <c r="AU84" i="2"/>
  <c r="AU86" i="2"/>
  <c r="AW46" i="2"/>
  <c r="AY48" i="2"/>
  <c r="BA50" i="2"/>
  <c r="AW62" i="2"/>
  <c r="BA66" i="2"/>
  <c r="AW68" i="2"/>
  <c r="AW70" i="2"/>
  <c r="AW72" i="2"/>
  <c r="AY74" i="2"/>
  <c r="BA74" i="2"/>
  <c r="R108" i="2"/>
  <c r="AV76" i="2"/>
  <c r="AT77" i="2"/>
  <c r="AU78" i="2"/>
  <c r="BA78" i="2"/>
  <c r="BA80" i="2"/>
  <c r="AW82" i="2"/>
  <c r="BA84" i="2"/>
  <c r="BC86" i="2"/>
  <c r="AW88" i="2"/>
  <c r="BC90" i="2"/>
  <c r="BA90" i="2"/>
  <c r="AW92" i="2"/>
  <c r="BC34" i="2"/>
  <c r="AY36" i="2"/>
  <c r="AU42" i="2"/>
  <c r="AW48" i="2"/>
  <c r="BC48" i="2"/>
  <c r="AW60" i="2"/>
  <c r="BC66" i="2"/>
  <c r="AY70" i="2"/>
  <c r="BA70" i="2"/>
  <c r="BC74" i="2"/>
  <c r="AY77" i="2"/>
  <c r="AW78" i="2"/>
  <c r="AU80" i="2"/>
  <c r="BC82" i="2"/>
  <c r="AW84" i="2"/>
  <c r="BC84" i="2"/>
  <c r="AY86" i="2"/>
  <c r="AY90" i="2"/>
  <c r="AW90" i="2"/>
  <c r="BA92" i="2"/>
  <c r="AY94" i="2"/>
  <c r="AW96" i="2"/>
  <c r="BA96" i="2"/>
  <c r="AY96" i="2"/>
  <c r="BC96" i="2"/>
  <c r="AU98" i="2"/>
  <c r="AY98" i="2"/>
  <c r="BC98" i="2"/>
  <c r="AW98" i="2"/>
  <c r="BA98" i="2"/>
  <c r="AW100" i="2"/>
  <c r="BA100" i="2"/>
  <c r="AU102" i="2"/>
  <c r="AY102" i="2"/>
  <c r="BC102" i="2"/>
  <c r="AW102" i="2"/>
  <c r="BA102" i="2"/>
  <c r="AW104" i="2"/>
  <c r="BA104" i="2"/>
  <c r="AU104" i="2"/>
  <c r="AY104" i="2"/>
  <c r="BC104" i="2"/>
  <c r="AU106" i="2"/>
  <c r="AY106" i="2"/>
  <c r="BC106" i="2"/>
  <c r="AW106" i="2"/>
  <c r="BA106" i="2"/>
  <c r="AW110" i="2"/>
  <c r="BA110" i="2"/>
  <c r="AU110" i="2"/>
  <c r="AY110" i="2"/>
  <c r="BC110" i="2"/>
  <c r="BB111" i="2"/>
  <c r="AV112" i="2"/>
  <c r="AZ112" i="2"/>
  <c r="AX112" i="2"/>
  <c r="BB112" i="2"/>
  <c r="AV113" i="2"/>
  <c r="AZ113" i="2"/>
  <c r="AU114" i="2"/>
  <c r="AW114" i="2"/>
  <c r="BA114" i="2"/>
  <c r="AT119" i="2"/>
  <c r="AT123" i="2"/>
  <c r="AT127" i="2"/>
  <c r="AT231" i="2"/>
  <c r="AY9" i="2"/>
  <c r="AY114" i="2"/>
  <c r="BC114" i="2"/>
  <c r="AW116" i="2"/>
  <c r="BA116" i="2"/>
  <c r="AU118" i="2"/>
  <c r="AY118" i="2"/>
  <c r="BC118" i="2"/>
  <c r="AW120" i="2"/>
  <c r="BA120" i="2"/>
  <c r="AW122" i="2"/>
  <c r="BA122" i="2"/>
  <c r="AW124" i="2"/>
  <c r="BA124" i="2"/>
  <c r="AW126" i="2"/>
  <c r="BA126" i="2"/>
  <c r="BA128" i="2"/>
  <c r="AU128" i="2"/>
  <c r="AY128" i="2"/>
  <c r="BC128" i="2"/>
  <c r="AY130" i="2"/>
  <c r="BC130" i="2"/>
  <c r="AW130" i="2"/>
  <c r="BA130" i="2"/>
  <c r="AW132" i="2"/>
  <c r="BA132" i="2"/>
  <c r="AW134" i="2"/>
  <c r="BA134" i="2"/>
  <c r="AW136" i="2"/>
  <c r="BA136" i="2"/>
  <c r="AU136" i="2"/>
  <c r="AU138" i="2"/>
  <c r="AY138" i="2"/>
  <c r="BC138" i="2"/>
  <c r="AW138" i="2"/>
  <c r="BA138" i="2"/>
  <c r="AW140" i="2"/>
  <c r="BA140" i="2"/>
  <c r="AY140" i="2"/>
  <c r="BC140" i="2"/>
  <c r="AV141" i="2"/>
  <c r="AZ141" i="2"/>
  <c r="AU142" i="2"/>
  <c r="AY142" i="2"/>
  <c r="BC142" i="2"/>
  <c r="AW142" i="2"/>
  <c r="BA142" i="2"/>
  <c r="AU144" i="2"/>
  <c r="AY144" i="2"/>
  <c r="BC144" i="2"/>
  <c r="AU148" i="2"/>
  <c r="AW148" i="2"/>
  <c r="BA148" i="2"/>
  <c r="AW149" i="2"/>
  <c r="BA149" i="2"/>
  <c r="AX150" i="2"/>
  <c r="BB150" i="2"/>
  <c r="AV150" i="2"/>
  <c r="AZ150" i="2"/>
  <c r="AV152" i="2"/>
  <c r="AZ152" i="2"/>
  <c r="AX152" i="2"/>
  <c r="BB152" i="2"/>
  <c r="AX154" i="2"/>
  <c r="AV154" i="2"/>
  <c r="AZ154" i="2"/>
  <c r="AZ156" i="2"/>
  <c r="AX156" i="2"/>
  <c r="BB156" i="2"/>
  <c r="BB158" i="2"/>
  <c r="AV158" i="2"/>
  <c r="AZ158" i="2"/>
  <c r="AV160" i="2"/>
  <c r="AX160" i="2"/>
  <c r="BB160" i="2"/>
  <c r="AX162" i="2"/>
  <c r="BB162" i="2"/>
  <c r="AV164" i="2"/>
  <c r="AZ164" i="2"/>
  <c r="BB166" i="2"/>
  <c r="AV166" i="2"/>
  <c r="AZ166" i="2"/>
  <c r="AV168" i="2"/>
  <c r="AX168" i="2"/>
  <c r="BB168" i="2"/>
  <c r="AX170" i="2"/>
  <c r="BB170" i="2"/>
  <c r="AV172" i="2"/>
  <c r="AZ172" i="2"/>
  <c r="AX174" i="2"/>
  <c r="BB174" i="2"/>
  <c r="AV176" i="2"/>
  <c r="AZ176" i="2"/>
  <c r="AV178" i="2"/>
  <c r="AZ178" i="2"/>
  <c r="AX180" i="2"/>
  <c r="AT112" i="2"/>
  <c r="AZ196" i="2"/>
  <c r="AX200" i="2"/>
  <c r="BB200" i="2"/>
  <c r="AV204" i="2"/>
  <c r="AV226" i="2" s="1"/>
  <c r="AZ204" i="2"/>
  <c r="AX208" i="2"/>
  <c r="BB208" i="2"/>
  <c r="AX214" i="2"/>
  <c r="BB214" i="2"/>
  <c r="AV220" i="2"/>
  <c r="AZ220" i="2"/>
  <c r="AX224" i="2"/>
  <c r="BB224" i="2"/>
  <c r="AV228" i="2"/>
  <c r="AZ228" i="2"/>
  <c r="AV13" i="2"/>
  <c r="AT20" i="2"/>
  <c r="J146" i="2"/>
  <c r="N146" i="2"/>
  <c r="R146" i="2"/>
  <c r="V146" i="2"/>
  <c r="Z146" i="2"/>
  <c r="AD146" i="2"/>
  <c r="AH146" i="2"/>
  <c r="AL146" i="2"/>
  <c r="AP146" i="2"/>
  <c r="H147" i="2"/>
  <c r="P147" i="2"/>
  <c r="U147" i="2"/>
  <c r="Y147" i="2"/>
  <c r="AE147" i="2"/>
  <c r="AN147" i="2"/>
  <c r="AR147" i="2"/>
  <c r="AT150" i="2"/>
  <c r="AT154" i="2"/>
  <c r="AT158" i="2"/>
  <c r="AT162" i="2"/>
  <c r="AT166" i="2"/>
  <c r="AT170" i="2"/>
  <c r="AT174" i="2"/>
  <c r="AT178" i="2"/>
  <c r="AT182" i="2"/>
  <c r="AT186" i="2"/>
  <c r="AT190" i="2"/>
  <c r="AT198" i="2"/>
  <c r="AT202" i="2"/>
  <c r="AT206" i="2"/>
  <c r="AT210" i="2"/>
  <c r="AT214" i="2"/>
  <c r="AT218" i="2"/>
  <c r="AT222" i="2"/>
  <c r="AT228" i="2"/>
  <c r="G146" i="2"/>
  <c r="K146" i="2"/>
  <c r="O146" i="2"/>
  <c r="S146" i="2"/>
  <c r="W146" i="2"/>
  <c r="AA146" i="2"/>
  <c r="AE146" i="2"/>
  <c r="AI146" i="2"/>
  <c r="AM146" i="2"/>
  <c r="AQ146" i="2"/>
  <c r="I147" i="2"/>
  <c r="M147" i="2"/>
  <c r="R147" i="2"/>
  <c r="V147" i="2"/>
  <c r="Z147" i="2"/>
  <c r="AT141" i="2"/>
  <c r="AT151" i="2"/>
  <c r="AT167" i="2"/>
  <c r="AT179" i="2"/>
  <c r="AT183" i="2"/>
  <c r="AT195" i="2"/>
  <c r="AT227" i="2" s="1"/>
  <c r="AT199" i="2"/>
  <c r="AT203" i="2"/>
  <c r="AT207" i="2"/>
  <c r="AT215" i="2"/>
  <c r="AT219" i="2"/>
  <c r="AT223" i="2"/>
  <c r="AT229" i="2"/>
  <c r="AL147" i="2"/>
  <c r="BB8" i="2"/>
  <c r="AV8" i="2"/>
  <c r="AZ8" i="2"/>
  <c r="AZ10" i="2"/>
  <c r="AX10" i="2"/>
  <c r="BB10" i="2"/>
  <c r="AX12" i="2"/>
  <c r="AV12" i="2"/>
  <c r="AZ12" i="2"/>
  <c r="AV14" i="2"/>
  <c r="AX14" i="2"/>
  <c r="BB14" i="2"/>
  <c r="BB16" i="2"/>
  <c r="AV16" i="2"/>
  <c r="AZ16" i="2"/>
  <c r="AV18" i="2"/>
  <c r="AZ18" i="2"/>
  <c r="AX18" i="2"/>
  <c r="AX20" i="2"/>
  <c r="BB20" i="2"/>
  <c r="AV20" i="2"/>
  <c r="J108" i="2"/>
  <c r="AD108" i="2"/>
  <c r="L108" i="2"/>
  <c r="T108" i="2"/>
  <c r="AN108" i="2"/>
  <c r="V108" i="2"/>
  <c r="L109" i="2"/>
  <c r="AD109" i="2"/>
  <c r="P108" i="2"/>
  <c r="AF108" i="2"/>
  <c r="AJ108" i="2"/>
  <c r="Z108" i="2"/>
  <c r="AP108" i="2"/>
  <c r="H109" i="2"/>
  <c r="S109" i="2"/>
  <c r="Y109" i="2"/>
  <c r="AQ109" i="2"/>
  <c r="AF109" i="2"/>
  <c r="AL108" i="2"/>
  <c r="AT111" i="2"/>
  <c r="F147" i="2"/>
  <c r="AT46" i="2"/>
  <c r="AT50" i="2"/>
  <c r="AT54" i="2"/>
  <c r="AT62" i="2"/>
  <c r="AT66" i="2"/>
  <c r="AT70" i="2"/>
  <c r="AT74" i="2"/>
  <c r="AF147" i="2"/>
  <c r="AJ147" i="2"/>
  <c r="AO147" i="2"/>
  <c r="AS147" i="2"/>
  <c r="AT79" i="2"/>
  <c r="AT83" i="2"/>
  <c r="AT87" i="2"/>
  <c r="AT91" i="2"/>
  <c r="H146" i="2"/>
  <c r="L146" i="2"/>
  <c r="P146" i="2"/>
  <c r="T146" i="2"/>
  <c r="X146" i="2"/>
  <c r="AB146" i="2"/>
  <c r="AF146" i="2"/>
  <c r="AJ146" i="2"/>
  <c r="AN146" i="2"/>
  <c r="AR146" i="2"/>
  <c r="J147" i="2"/>
  <c r="N147" i="2"/>
  <c r="S147" i="2"/>
  <c r="W147" i="2"/>
  <c r="AB147" i="2"/>
  <c r="AG147" i="2"/>
  <c r="AY147" i="2"/>
  <c r="AT44" i="2"/>
  <c r="AT48" i="2"/>
  <c r="AT56" i="2"/>
  <c r="AT60" i="2"/>
  <c r="AT64" i="2"/>
  <c r="AT68" i="2"/>
  <c r="AT72" i="2"/>
  <c r="AT80" i="2"/>
  <c r="AT84" i="2"/>
  <c r="AT88" i="2"/>
  <c r="AT92" i="2"/>
  <c r="AT96" i="2"/>
  <c r="AT110" i="2"/>
  <c r="F146" i="2"/>
  <c r="I146" i="2"/>
  <c r="M146" i="2"/>
  <c r="Q146" i="2"/>
  <c r="U146" i="2"/>
  <c r="Y146" i="2"/>
  <c r="AC146" i="2"/>
  <c r="AG146" i="2"/>
  <c r="AK146" i="2"/>
  <c r="AO146" i="2"/>
  <c r="AS146" i="2"/>
  <c r="K147" i="2"/>
  <c r="T147" i="2"/>
  <c r="X147" i="2"/>
  <c r="AD147" i="2"/>
  <c r="AH147" i="2"/>
  <c r="AM147" i="2"/>
  <c r="AQ147" i="2"/>
  <c r="AT143" i="2"/>
  <c r="AT10" i="2"/>
  <c r="AT14" i="2"/>
  <c r="AT18" i="2"/>
  <c r="AT22" i="2"/>
  <c r="AT26" i="2"/>
  <c r="AT34" i="2"/>
  <c r="AT38" i="2"/>
  <c r="AT42" i="2"/>
  <c r="BA111" i="2"/>
  <c r="AT8" i="2"/>
  <c r="AT12" i="2"/>
  <c r="AT16" i="2"/>
  <c r="AT28" i="2"/>
  <c r="AT32" i="2"/>
  <c r="AZ9" i="2"/>
  <c r="BA13" i="2"/>
  <c r="AV111" i="2"/>
  <c r="AT9" i="2"/>
  <c r="AW11" i="2"/>
  <c r="BA15" i="2"/>
  <c r="AZ15" i="2"/>
  <c r="AV17" i="2"/>
  <c r="BA19" i="2"/>
  <c r="AV19" i="2"/>
  <c r="AZ21" i="2"/>
  <c r="AW23" i="2"/>
  <c r="AV23" i="2"/>
  <c r="AW8" i="2"/>
  <c r="AU10" i="2"/>
  <c r="AY10" i="2"/>
  <c r="BC10" i="2"/>
  <c r="AU12" i="2"/>
  <c r="AT13" i="2"/>
  <c r="AY14" i="2"/>
  <c r="AT17" i="2"/>
  <c r="AU18" i="2"/>
  <c r="AY18" i="2"/>
  <c r="AY20" i="2"/>
  <c r="BC20" i="2"/>
  <c r="AT21" i="2"/>
  <c r="AU22" i="2"/>
  <c r="AY24" i="2"/>
  <c r="AT25" i="2"/>
  <c r="BC26" i="2"/>
  <c r="AS108" i="2"/>
  <c r="M108" i="2"/>
  <c r="AM108" i="2"/>
  <c r="W109" i="2"/>
  <c r="AT194" i="2"/>
  <c r="AZ226" i="2"/>
  <c r="AY227" i="2"/>
  <c r="BC227" i="2"/>
  <c r="BA226" i="2"/>
  <c r="AV227" i="2"/>
  <c r="AZ227" i="2"/>
  <c r="AT163" i="2"/>
  <c r="AX226" i="2"/>
  <c r="BB226" i="2"/>
  <c r="BA227" i="2"/>
  <c r="AT76" i="2"/>
  <c r="AT152" i="2"/>
  <c r="AT156" i="2"/>
  <c r="BA8" i="2"/>
  <c r="BC9" i="2"/>
  <c r="AX9" i="2"/>
  <c r="BB9" i="2"/>
  <c r="AW9" i="2"/>
  <c r="BA9" i="2"/>
  <c r="AV9" i="2"/>
  <c r="AW10" i="2"/>
  <c r="BA10" i="2"/>
  <c r="BA11" i="2"/>
  <c r="AV11" i="2"/>
  <c r="AT11" i="2"/>
  <c r="AY11" i="2"/>
  <c r="BC11" i="2"/>
  <c r="AX11" i="2"/>
  <c r="BB11" i="2"/>
  <c r="AY12" i="2"/>
  <c r="BC12" i="2"/>
  <c r="AY13" i="2"/>
  <c r="BC13" i="2"/>
  <c r="AX13" i="2"/>
  <c r="BB13" i="2"/>
  <c r="AW13" i="2"/>
  <c r="AZ13" i="2"/>
  <c r="AU14" i="2"/>
  <c r="AW15" i="2"/>
  <c r="AV15" i="2"/>
  <c r="AT15" i="2"/>
  <c r="AY15" i="2"/>
  <c r="BC15" i="2"/>
  <c r="AX15" i="2"/>
  <c r="BB15" i="2"/>
  <c r="AU16" i="2"/>
  <c r="AY16" i="2"/>
  <c r="AY17" i="2"/>
  <c r="BC17" i="2"/>
  <c r="AX17" i="2"/>
  <c r="BB17" i="2"/>
  <c r="BA17" i="2"/>
  <c r="AZ17" i="2"/>
  <c r="BC18" i="2"/>
  <c r="AW19" i="2"/>
  <c r="AZ19" i="2"/>
  <c r="AT19" i="2"/>
  <c r="AY19" i="2"/>
  <c r="BC19" i="2"/>
  <c r="AX19" i="2"/>
  <c r="BB19" i="2"/>
  <c r="AW20" i="2"/>
  <c r="AU20" i="2"/>
  <c r="AY21" i="2"/>
  <c r="BC21" i="2"/>
  <c r="AX21" i="2"/>
  <c r="BB21" i="2"/>
  <c r="BA21" i="2"/>
  <c r="AV21" i="2"/>
  <c r="AY22" i="2"/>
  <c r="BC22" i="2"/>
  <c r="BA23" i="2"/>
  <c r="AZ23" i="2"/>
  <c r="AT23" i="2"/>
  <c r="AY23" i="2"/>
  <c r="BC23" i="2"/>
  <c r="AX23" i="2"/>
  <c r="BB23" i="2"/>
  <c r="BC24" i="2"/>
  <c r="AY25" i="2"/>
  <c r="BC25" i="2"/>
  <c r="AX25" i="2"/>
  <c r="BB25" i="2"/>
  <c r="AU226" i="2"/>
  <c r="AY226" i="2"/>
  <c r="BC226" i="2"/>
  <c r="AX227" i="2"/>
  <c r="BB227" i="2"/>
  <c r="AT230" i="2"/>
  <c r="M226" i="2"/>
  <c r="M233" i="2" s="1"/>
  <c r="Q226" i="2"/>
  <c r="U226" i="2"/>
  <c r="Y226" i="2"/>
  <c r="AG226" i="2"/>
  <c r="AK226" i="2"/>
  <c r="AO226" i="2"/>
  <c r="AS226" i="2"/>
  <c r="AS233" i="2" s="1"/>
  <c r="K227" i="2"/>
  <c r="O227" i="2"/>
  <c r="X227" i="2"/>
  <c r="AG227" i="2"/>
  <c r="AG232" i="2" s="1"/>
  <c r="AL227" i="2"/>
  <c r="AP227" i="2"/>
  <c r="J226" i="2"/>
  <c r="J233" i="2" s="1"/>
  <c r="N226" i="2"/>
  <c r="R226" i="2"/>
  <c r="R233" i="2" s="1"/>
  <c r="V226" i="2"/>
  <c r="V233" i="2" s="1"/>
  <c r="Z226" i="2"/>
  <c r="Z233" i="2" s="1"/>
  <c r="AD226" i="2"/>
  <c r="AD233" i="2" s="1"/>
  <c r="AH226" i="2"/>
  <c r="AL226" i="2"/>
  <c r="AP226" i="2"/>
  <c r="AP233" i="2" s="1"/>
  <c r="H227" i="2"/>
  <c r="H232" i="2" s="1"/>
  <c r="L227" i="2"/>
  <c r="U227" i="2"/>
  <c r="U232" i="2" s="1"/>
  <c r="Y227" i="2"/>
  <c r="Y232" i="2" s="1"/>
  <c r="AD227" i="2"/>
  <c r="AD232" i="2" s="1"/>
  <c r="AH227" i="2"/>
  <c r="AQ227" i="2"/>
  <c r="AQ232" i="2" s="1"/>
  <c r="G226" i="2"/>
  <c r="K226" i="2"/>
  <c r="O226" i="2"/>
  <c r="W226" i="2"/>
  <c r="AA226" i="2"/>
  <c r="AE226" i="2"/>
  <c r="AI226" i="2"/>
  <c r="AQ226" i="2"/>
  <c r="M227" i="2"/>
  <c r="R227" i="2"/>
  <c r="V227" i="2"/>
  <c r="Z227" i="2"/>
  <c r="AE227" i="2"/>
  <c r="AI227" i="2"/>
  <c r="AN227" i="2"/>
  <c r="AR227" i="2"/>
  <c r="AW25" i="2"/>
  <c r="AV25" i="2"/>
  <c r="AU26" i="2"/>
  <c r="AY26" i="2"/>
  <c r="BA27" i="2"/>
  <c r="AV27" i="2"/>
  <c r="AT27" i="2"/>
  <c r="AY27" i="2"/>
  <c r="BC27" i="2"/>
  <c r="AX27" i="2"/>
  <c r="BB27" i="2"/>
  <c r="AY28" i="2"/>
  <c r="BC28" i="2"/>
  <c r="AY29" i="2"/>
  <c r="BC29" i="2"/>
  <c r="AX29" i="2"/>
  <c r="BB29" i="2"/>
  <c r="AW29" i="2"/>
  <c r="AZ29" i="2"/>
  <c r="AU30" i="2"/>
  <c r="AV31" i="2"/>
  <c r="AT31" i="2"/>
  <c r="AY31" i="2"/>
  <c r="BC31" i="2"/>
  <c r="AX31" i="2"/>
  <c r="BB31" i="2"/>
  <c r="AY32" i="2"/>
  <c r="AY33" i="2"/>
  <c r="BC33" i="2"/>
  <c r="AX33" i="2"/>
  <c r="BB33" i="2"/>
  <c r="AZ33" i="2"/>
  <c r="AA108" i="2"/>
  <c r="AT35" i="2"/>
  <c r="AY35" i="2"/>
  <c r="BC35" i="2"/>
  <c r="AX35" i="2"/>
  <c r="BB35" i="2"/>
  <c r="AY37" i="2"/>
  <c r="BC37" i="2"/>
  <c r="AX37" i="2"/>
  <c r="BB37" i="2"/>
  <c r="AG109" i="2"/>
  <c r="AT39" i="2"/>
  <c r="AY39" i="2"/>
  <c r="BC39" i="2"/>
  <c r="AX39" i="2"/>
  <c r="BB39" i="2"/>
  <c r="AW40" i="2"/>
  <c r="BA40" i="2"/>
  <c r="AY41" i="2"/>
  <c r="BC41" i="2"/>
  <c r="AX41" i="2"/>
  <c r="BB41" i="2"/>
  <c r="AW42" i="2"/>
  <c r="BA42" i="2"/>
  <c r="AT43" i="2"/>
  <c r="AY43" i="2"/>
  <c r="BC43" i="2"/>
  <c r="AX43" i="2"/>
  <c r="BB43" i="2"/>
  <c r="BA44" i="2"/>
  <c r="AW44" i="2"/>
  <c r="AX45" i="2"/>
  <c r="BB45" i="2"/>
  <c r="AW49" i="2"/>
  <c r="BA49" i="2"/>
  <c r="AW51" i="2"/>
  <c r="BA51" i="2"/>
  <c r="AW53" i="2"/>
  <c r="BA53" i="2"/>
  <c r="AW55" i="2"/>
  <c r="BA55" i="2"/>
  <c r="AW57" i="2"/>
  <c r="BA57" i="2"/>
  <c r="AW59" i="2"/>
  <c r="BA59" i="2"/>
  <c r="AW61" i="2"/>
  <c r="BA61" i="2"/>
  <c r="BC62" i="2"/>
  <c r="AW63" i="2"/>
  <c r="BA63" i="2"/>
  <c r="AU64" i="2"/>
  <c r="AY64" i="2"/>
  <c r="BC64" i="2"/>
  <c r="P109" i="2"/>
  <c r="U109" i="2"/>
  <c r="AJ109" i="2"/>
  <c r="AO109" i="2"/>
  <c r="H226" i="2"/>
  <c r="H233" i="2" s="1"/>
  <c r="L226" i="2"/>
  <c r="L233" i="2" s="1"/>
  <c r="P226" i="2"/>
  <c r="P233" i="2" s="1"/>
  <c r="T226" i="2"/>
  <c r="T233" i="2" s="1"/>
  <c r="X226" i="2"/>
  <c r="AB226" i="2"/>
  <c r="AB233" i="2" s="1"/>
  <c r="AF226" i="2"/>
  <c r="AF233" i="2" s="1"/>
  <c r="AJ226" i="2"/>
  <c r="AJ233" i="2" s="1"/>
  <c r="AN226" i="2"/>
  <c r="AN233" i="2" s="1"/>
  <c r="AR226" i="2"/>
  <c r="J227" i="2"/>
  <c r="J232" i="2" s="1"/>
  <c r="N227" i="2"/>
  <c r="W227" i="2"/>
  <c r="W232" i="2" s="1"/>
  <c r="AB227" i="2"/>
  <c r="AB232" i="2" s="1"/>
  <c r="AF227" i="2"/>
  <c r="AF232" i="2" s="1"/>
  <c r="AJ227" i="2"/>
  <c r="AJ232" i="2" s="1"/>
  <c r="AO227" i="2"/>
  <c r="AS227" i="2"/>
  <c r="AS232" i="2" s="1"/>
  <c r="AU8" i="2"/>
  <c r="BA16" i="2"/>
  <c r="AW18" i="2"/>
  <c r="BA20" i="2"/>
  <c r="AW22" i="2"/>
  <c r="AW24" i="2"/>
  <c r="AW26" i="2"/>
  <c r="BA26" i="2"/>
  <c r="AW28" i="2"/>
  <c r="BA28" i="2"/>
  <c r="AW30" i="2"/>
  <c r="BA30" i="2"/>
  <c r="AW32" i="2"/>
  <c r="BA32" i="2"/>
  <c r="AW34" i="2"/>
  <c r="BA34" i="2"/>
  <c r="AW36" i="2"/>
  <c r="BA36" i="2"/>
  <c r="AW38" i="2"/>
  <c r="BA38" i="2"/>
  <c r="AE108" i="2"/>
  <c r="AQ108" i="2"/>
  <c r="I109" i="2"/>
  <c r="O109" i="2"/>
  <c r="AN109" i="2"/>
  <c r="I108" i="2"/>
  <c r="Q108" i="2"/>
  <c r="U108" i="2"/>
  <c r="T109" i="2"/>
  <c r="AI109" i="2"/>
  <c r="AT142" i="2"/>
  <c r="AY8" i="2"/>
  <c r="AW12" i="2"/>
  <c r="AW14" i="2"/>
  <c r="AW16" i="2"/>
  <c r="BA18" i="2"/>
  <c r="BA22" i="2"/>
  <c r="BA24" i="2"/>
  <c r="BC8" i="2"/>
  <c r="BA12" i="2"/>
  <c r="BA14" i="2"/>
  <c r="AU50" i="2"/>
  <c r="AY50" i="2"/>
  <c r="BC50" i="2"/>
  <c r="AU52" i="2"/>
  <c r="AY52" i="2"/>
  <c r="BC52" i="2"/>
  <c r="AU54" i="2"/>
  <c r="AY54" i="2"/>
  <c r="BC54" i="2"/>
  <c r="AU56" i="2"/>
  <c r="AY56" i="2"/>
  <c r="BC56" i="2"/>
  <c r="AU58" i="2"/>
  <c r="AY58" i="2"/>
  <c r="BC58" i="2"/>
  <c r="AU60" i="2"/>
  <c r="AY60" i="2"/>
  <c r="BC60" i="2"/>
  <c r="AU62" i="2"/>
  <c r="AY62" i="2"/>
  <c r="G108" i="2"/>
  <c r="K108" i="2"/>
  <c r="Y108" i="2"/>
  <c r="AC108" i="2"/>
  <c r="AG108" i="2"/>
  <c r="O108" i="2"/>
  <c r="S108" i="2"/>
  <c r="R109" i="2"/>
  <c r="W108" i="2"/>
  <c r="V109" i="2"/>
  <c r="AK108" i="2"/>
  <c r="AL109" i="2"/>
  <c r="AO108" i="2"/>
  <c r="K109" i="2"/>
  <c r="AP109" i="2"/>
  <c r="Z109" i="2"/>
  <c r="AE109" i="2"/>
  <c r="AI108" i="2"/>
  <c r="AC109" i="2"/>
  <c r="M109" i="2"/>
  <c r="AV147" i="2"/>
  <c r="F108" i="2"/>
  <c r="F109" i="2"/>
  <c r="AU146" i="2"/>
  <c r="BB146" i="2"/>
  <c r="AZ108" i="2"/>
  <c r="AZ109" i="2"/>
  <c r="AX108" i="2"/>
  <c r="AX146" i="2"/>
  <c r="AY146" i="2"/>
  <c r="BC146" i="2"/>
  <c r="BA146" i="2"/>
  <c r="BD141" i="2"/>
  <c r="BA147" i="2"/>
  <c r="AV146" i="2"/>
  <c r="AZ146" i="2"/>
  <c r="AT147" i="2"/>
  <c r="BB147" i="2"/>
  <c r="AW146" i="2"/>
  <c r="BD230" i="2"/>
  <c r="BD233" i="2" s="1"/>
  <c r="AL233" i="2" l="1"/>
  <c r="AO232" i="2"/>
  <c r="R232" i="2"/>
  <c r="AE233" i="2"/>
  <c r="K233" i="2"/>
  <c r="AL232" i="2"/>
  <c r="AK233" i="2"/>
  <c r="Q233" i="2"/>
  <c r="AX233" i="2"/>
  <c r="AE232" i="2"/>
  <c r="AA233" i="2"/>
  <c r="G233" i="2"/>
  <c r="K232" i="2"/>
  <c r="AG233" i="2"/>
  <c r="Z232" i="2"/>
  <c r="AQ233" i="2"/>
  <c r="W233" i="2"/>
  <c r="Y233" i="2"/>
  <c r="F233" i="2"/>
  <c r="AN232" i="2"/>
  <c r="V232" i="2"/>
  <c r="AI233" i="2"/>
  <c r="O233" i="2"/>
  <c r="T232" i="2"/>
  <c r="AO233" i="2"/>
  <c r="U233" i="2"/>
  <c r="F232" i="2"/>
  <c r="AZ233" i="2"/>
  <c r="AX109" i="2"/>
  <c r="AX232" i="2" s="1"/>
  <c r="AY109" i="2"/>
  <c r="AY232" i="2" s="1"/>
  <c r="AT108" i="2"/>
  <c r="AV108" i="2"/>
  <c r="AV233" i="2" s="1"/>
  <c r="BA108" i="2"/>
  <c r="BA233" i="2" s="1"/>
  <c r="AU108" i="2"/>
  <c r="AU233" i="2" s="1"/>
  <c r="AT146" i="2"/>
  <c r="AT226" i="2"/>
  <c r="AV109" i="2"/>
  <c r="AV232" i="2" s="1"/>
  <c r="BA109" i="2"/>
  <c r="BA232" i="2" s="1"/>
  <c r="AW109" i="2"/>
  <c r="AT109" i="2"/>
  <c r="AT232" i="2" s="1"/>
  <c r="AW108" i="2"/>
  <c r="BC109" i="2"/>
  <c r="BC108" i="2"/>
  <c r="BC233" i="2" s="1"/>
  <c r="AY108" i="2"/>
  <c r="AY233" i="2" s="1"/>
  <c r="BG158" i="1"/>
  <c r="BG159" i="1"/>
  <c r="BG231" i="1"/>
  <c r="BF231" i="1"/>
  <c r="BE231" i="1"/>
  <c r="BD231" i="1"/>
  <c r="BC231" i="1"/>
  <c r="BB231" i="1"/>
  <c r="BA231" i="1"/>
  <c r="AZ231" i="1"/>
  <c r="BG230" i="1"/>
  <c r="BF230" i="1"/>
  <c r="BE230" i="1"/>
  <c r="BD230" i="1"/>
  <c r="BC230" i="1"/>
  <c r="BB230" i="1"/>
  <c r="BA230" i="1"/>
  <c r="AZ230" i="1"/>
  <c r="AY230" i="1"/>
  <c r="AX230" i="1"/>
  <c r="BG229" i="1"/>
  <c r="BF229" i="1"/>
  <c r="BE229" i="1"/>
  <c r="BD229" i="1"/>
  <c r="BC229" i="1"/>
  <c r="BB229" i="1"/>
  <c r="BA229" i="1"/>
  <c r="AZ229" i="1"/>
  <c r="AX229" i="1"/>
  <c r="BG228" i="1"/>
  <c r="BF228" i="1"/>
  <c r="BE228" i="1"/>
  <c r="BD228" i="1"/>
  <c r="BC228" i="1"/>
  <c r="BB228" i="1"/>
  <c r="BA228" i="1"/>
  <c r="AZ228" i="1"/>
  <c r="AY228" i="1"/>
  <c r="AX228" i="1"/>
  <c r="BG225" i="1"/>
  <c r="BF225" i="1"/>
  <c r="BE225" i="1"/>
  <c r="BD225" i="1"/>
  <c r="BC225" i="1"/>
  <c r="BB225" i="1"/>
  <c r="BA225" i="1"/>
  <c r="AZ225" i="1"/>
  <c r="AX225" i="1"/>
  <c r="BG224" i="1"/>
  <c r="BF224" i="1"/>
  <c r="BE224" i="1"/>
  <c r="BD224" i="1"/>
  <c r="BC224" i="1"/>
  <c r="BB224" i="1"/>
  <c r="BA224" i="1"/>
  <c r="AZ224" i="1"/>
  <c r="AY224" i="1"/>
  <c r="AX224" i="1"/>
  <c r="BG223" i="1"/>
  <c r="BF223" i="1"/>
  <c r="BE223" i="1"/>
  <c r="BD223" i="1"/>
  <c r="BC223" i="1"/>
  <c r="BB223" i="1"/>
  <c r="BA223" i="1"/>
  <c r="AZ223" i="1"/>
  <c r="AX223" i="1"/>
  <c r="BG222" i="1"/>
  <c r="BF222" i="1"/>
  <c r="BE222" i="1"/>
  <c r="BD222" i="1"/>
  <c r="BC222" i="1"/>
  <c r="BB222" i="1"/>
  <c r="BA222" i="1"/>
  <c r="AZ222" i="1"/>
  <c r="AY222" i="1"/>
  <c r="AX222" i="1"/>
  <c r="BG221" i="1"/>
  <c r="BF221" i="1"/>
  <c r="BE221" i="1"/>
  <c r="BD221" i="1"/>
  <c r="BC221" i="1"/>
  <c r="BB221" i="1"/>
  <c r="BA221" i="1"/>
  <c r="AZ221" i="1"/>
  <c r="AX221" i="1"/>
  <c r="BG220" i="1"/>
  <c r="BF220" i="1"/>
  <c r="BE220" i="1"/>
  <c r="BD220" i="1"/>
  <c r="BC220" i="1"/>
  <c r="BB220" i="1"/>
  <c r="BA220" i="1"/>
  <c r="AZ220" i="1"/>
  <c r="AY220" i="1"/>
  <c r="AX220" i="1"/>
  <c r="BG219" i="1"/>
  <c r="BF219" i="1"/>
  <c r="BE219" i="1"/>
  <c r="BD219" i="1"/>
  <c r="BC219" i="1"/>
  <c r="BB219" i="1"/>
  <c r="BA219" i="1"/>
  <c r="AZ219" i="1"/>
  <c r="AX219" i="1"/>
  <c r="BG218" i="1"/>
  <c r="BF218" i="1"/>
  <c r="BE218" i="1"/>
  <c r="BD218" i="1"/>
  <c r="BC218" i="1"/>
  <c r="BB218" i="1"/>
  <c r="BA218" i="1"/>
  <c r="AZ218" i="1"/>
  <c r="AY218" i="1"/>
  <c r="AX218" i="1"/>
  <c r="BG217" i="1"/>
  <c r="BF217" i="1"/>
  <c r="BE217" i="1"/>
  <c r="BD217" i="1"/>
  <c r="BC217" i="1"/>
  <c r="BB217" i="1"/>
  <c r="AZ217" i="1"/>
  <c r="AX217" i="1"/>
  <c r="BG216" i="1"/>
  <c r="BF216" i="1"/>
  <c r="BE216" i="1"/>
  <c r="BD216" i="1"/>
  <c r="BC216" i="1"/>
  <c r="BB216" i="1"/>
  <c r="AZ216" i="1"/>
  <c r="AY216" i="1"/>
  <c r="AX216" i="1"/>
  <c r="BG215" i="1"/>
  <c r="BF215" i="1"/>
  <c r="BE215" i="1"/>
  <c r="BD215" i="1"/>
  <c r="BC215" i="1"/>
  <c r="BB215" i="1"/>
  <c r="BA215" i="1"/>
  <c r="AZ215" i="1"/>
  <c r="AX215" i="1"/>
  <c r="BG214" i="1"/>
  <c r="BF214" i="1"/>
  <c r="BE214" i="1"/>
  <c r="BD214" i="1"/>
  <c r="BC214" i="1"/>
  <c r="BB214" i="1"/>
  <c r="BA214" i="1"/>
  <c r="AZ214" i="1"/>
  <c r="AY214" i="1"/>
  <c r="AX214" i="1"/>
  <c r="BG213" i="1"/>
  <c r="BF213" i="1"/>
  <c r="BE213" i="1"/>
  <c r="BD213" i="1"/>
  <c r="BC213" i="1"/>
  <c r="BB213" i="1"/>
  <c r="BA213" i="1"/>
  <c r="AZ213" i="1"/>
  <c r="AX213" i="1"/>
  <c r="BG212" i="1"/>
  <c r="BF212" i="1"/>
  <c r="BE212" i="1"/>
  <c r="BD212" i="1"/>
  <c r="BC212" i="1"/>
  <c r="BB212" i="1"/>
  <c r="BA212" i="1"/>
  <c r="AZ212" i="1"/>
  <c r="AY212" i="1"/>
  <c r="AX212" i="1"/>
  <c r="BG211" i="1"/>
  <c r="BF211" i="1"/>
  <c r="BE211" i="1"/>
  <c r="BD211" i="1"/>
  <c r="BC211" i="1"/>
  <c r="BB211" i="1"/>
  <c r="BA211" i="1"/>
  <c r="AZ211" i="1"/>
  <c r="AX211" i="1"/>
  <c r="BG210" i="1"/>
  <c r="BF210" i="1"/>
  <c r="BE210" i="1"/>
  <c r="BD210" i="1"/>
  <c r="BC210" i="1"/>
  <c r="BB210" i="1"/>
  <c r="BA210" i="1"/>
  <c r="AZ210" i="1"/>
  <c r="AY210" i="1"/>
  <c r="AX210" i="1"/>
  <c r="BG209" i="1"/>
  <c r="BF209" i="1"/>
  <c r="BE209" i="1"/>
  <c r="BD209" i="1"/>
  <c r="BC209" i="1"/>
  <c r="BB209" i="1"/>
  <c r="BA209" i="1"/>
  <c r="AZ209" i="1"/>
  <c r="AX209" i="1"/>
  <c r="BG208" i="1"/>
  <c r="BF208" i="1"/>
  <c r="BE208" i="1"/>
  <c r="BD208" i="1"/>
  <c r="BC208" i="1"/>
  <c r="BB208" i="1"/>
  <c r="BA208" i="1"/>
  <c r="AZ208" i="1"/>
  <c r="AY208" i="1"/>
  <c r="AX208" i="1"/>
  <c r="BG207" i="1"/>
  <c r="BF207" i="1"/>
  <c r="BE207" i="1"/>
  <c r="BD207" i="1"/>
  <c r="BC207" i="1"/>
  <c r="BB207" i="1"/>
  <c r="BA207" i="1"/>
  <c r="AZ207" i="1"/>
  <c r="AX207" i="1"/>
  <c r="BG206" i="1"/>
  <c r="BF206" i="1"/>
  <c r="BE206" i="1"/>
  <c r="BD206" i="1"/>
  <c r="BC206" i="1"/>
  <c r="BB206" i="1"/>
  <c r="BA206" i="1"/>
  <c r="AZ206" i="1"/>
  <c r="AY206" i="1"/>
  <c r="AX206" i="1"/>
  <c r="BG205" i="1"/>
  <c r="BF205" i="1"/>
  <c r="BE205" i="1"/>
  <c r="BD205" i="1"/>
  <c r="BC205" i="1"/>
  <c r="BB205" i="1"/>
  <c r="BA205" i="1"/>
  <c r="AZ205" i="1"/>
  <c r="AX205" i="1"/>
  <c r="BG204" i="1"/>
  <c r="BF204" i="1"/>
  <c r="BE204" i="1"/>
  <c r="BD204" i="1"/>
  <c r="BC204" i="1"/>
  <c r="BB204" i="1"/>
  <c r="BA204" i="1"/>
  <c r="AZ204" i="1"/>
  <c r="AY204" i="1"/>
  <c r="AX204" i="1"/>
  <c r="BG203" i="1"/>
  <c r="BF203" i="1"/>
  <c r="BE203" i="1"/>
  <c r="BD203" i="1"/>
  <c r="BC203" i="1"/>
  <c r="BB203" i="1"/>
  <c r="BA203" i="1"/>
  <c r="AZ203" i="1"/>
  <c r="AX203" i="1"/>
  <c r="BG202" i="1"/>
  <c r="BF202" i="1"/>
  <c r="BE202" i="1"/>
  <c r="BD202" i="1"/>
  <c r="BC202" i="1"/>
  <c r="BB202" i="1"/>
  <c r="BA202" i="1"/>
  <c r="AZ202" i="1"/>
  <c r="AY202" i="1"/>
  <c r="AX202" i="1"/>
  <c r="BG201" i="1"/>
  <c r="BF201" i="1"/>
  <c r="BE201" i="1"/>
  <c r="BD201" i="1"/>
  <c r="BC201" i="1"/>
  <c r="BB201" i="1"/>
  <c r="BA201" i="1"/>
  <c r="AZ201" i="1"/>
  <c r="AX201" i="1"/>
  <c r="BG200" i="1"/>
  <c r="BF200" i="1"/>
  <c r="BE200" i="1"/>
  <c r="BD200" i="1"/>
  <c r="BC200" i="1"/>
  <c r="BB200" i="1"/>
  <c r="BA200" i="1"/>
  <c r="AZ200" i="1"/>
  <c r="AY200" i="1"/>
  <c r="AX200" i="1"/>
  <c r="BG199" i="1"/>
  <c r="BF199" i="1"/>
  <c r="BE199" i="1"/>
  <c r="BD199" i="1"/>
  <c r="BC199" i="1"/>
  <c r="BB199" i="1"/>
  <c r="BA199" i="1"/>
  <c r="AZ199" i="1"/>
  <c r="AX199" i="1"/>
  <c r="BG198" i="1"/>
  <c r="BF198" i="1"/>
  <c r="BE198" i="1"/>
  <c r="BD198" i="1"/>
  <c r="BC198" i="1"/>
  <c r="BB198" i="1"/>
  <c r="BA198" i="1"/>
  <c r="AZ198" i="1"/>
  <c r="AY198" i="1"/>
  <c r="AX198" i="1"/>
  <c r="BG197" i="1"/>
  <c r="BF197" i="1"/>
  <c r="BE197" i="1"/>
  <c r="BD197" i="1"/>
  <c r="BC197" i="1"/>
  <c r="BB197" i="1"/>
  <c r="BA197" i="1"/>
  <c r="AZ197" i="1"/>
  <c r="AX197" i="1"/>
  <c r="AX227" i="1" s="1"/>
  <c r="BG196" i="1"/>
  <c r="BF196" i="1"/>
  <c r="BE196" i="1"/>
  <c r="BD196" i="1"/>
  <c r="BC196" i="1"/>
  <c r="BB196" i="1"/>
  <c r="BA196" i="1"/>
  <c r="AZ196" i="1"/>
  <c r="AY196" i="1"/>
  <c r="AX196" i="1"/>
  <c r="BG195" i="1"/>
  <c r="BF195" i="1"/>
  <c r="BE195" i="1"/>
  <c r="BD195" i="1"/>
  <c r="BC195" i="1"/>
  <c r="BB195" i="1"/>
  <c r="BA195" i="1"/>
  <c r="AZ195" i="1"/>
  <c r="AX195" i="1"/>
  <c r="BG194" i="1"/>
  <c r="BF194" i="1"/>
  <c r="BE194" i="1"/>
  <c r="BD194" i="1"/>
  <c r="BC194" i="1"/>
  <c r="BB194" i="1"/>
  <c r="BA194" i="1"/>
  <c r="AZ194" i="1"/>
  <c r="AY194" i="1"/>
  <c r="AX194" i="1"/>
  <c r="BG193" i="1"/>
  <c r="BF193" i="1"/>
  <c r="BE193" i="1"/>
  <c r="BD193" i="1"/>
  <c r="BC193" i="1"/>
  <c r="BB193" i="1"/>
  <c r="BA193" i="1"/>
  <c r="AZ193" i="1"/>
  <c r="AX193" i="1"/>
  <c r="BG192" i="1"/>
  <c r="BF192" i="1"/>
  <c r="BE192" i="1"/>
  <c r="BD192" i="1"/>
  <c r="BC192" i="1"/>
  <c r="BB192" i="1"/>
  <c r="BA192" i="1"/>
  <c r="AZ192" i="1"/>
  <c r="AY192" i="1"/>
  <c r="AX192" i="1"/>
  <c r="BG191" i="1"/>
  <c r="BF191" i="1"/>
  <c r="BE191" i="1"/>
  <c r="BD191" i="1"/>
  <c r="BC191" i="1"/>
  <c r="BB191" i="1"/>
  <c r="BA191" i="1"/>
  <c r="AZ191" i="1"/>
  <c r="AX191" i="1"/>
  <c r="BG190" i="1"/>
  <c r="BF190" i="1"/>
  <c r="BE190" i="1"/>
  <c r="BD190" i="1"/>
  <c r="BC190" i="1"/>
  <c r="BB190" i="1"/>
  <c r="BA190" i="1"/>
  <c r="AZ190" i="1"/>
  <c r="AY190" i="1"/>
  <c r="AX190" i="1"/>
  <c r="BG189" i="1"/>
  <c r="BF189" i="1"/>
  <c r="BE189" i="1"/>
  <c r="BD189" i="1"/>
  <c r="BC189" i="1"/>
  <c r="BB189" i="1"/>
  <c r="BA189" i="1"/>
  <c r="AZ189" i="1"/>
  <c r="AX189" i="1"/>
  <c r="BG188" i="1"/>
  <c r="BF188" i="1"/>
  <c r="BE188" i="1"/>
  <c r="BD188" i="1"/>
  <c r="BC188" i="1"/>
  <c r="BB188" i="1"/>
  <c r="BA188" i="1"/>
  <c r="AZ188" i="1"/>
  <c r="AY188" i="1"/>
  <c r="AX188" i="1"/>
  <c r="BG187" i="1"/>
  <c r="BF187" i="1"/>
  <c r="BE187" i="1"/>
  <c r="BD187" i="1"/>
  <c r="BC187" i="1"/>
  <c r="BB187" i="1"/>
  <c r="BA187" i="1"/>
  <c r="AZ187" i="1"/>
  <c r="AX187" i="1"/>
  <c r="BG186" i="1"/>
  <c r="BF186" i="1"/>
  <c r="BE186" i="1"/>
  <c r="BD186" i="1"/>
  <c r="BC186" i="1"/>
  <c r="BB186" i="1"/>
  <c r="BA186" i="1"/>
  <c r="AZ186" i="1"/>
  <c r="AY186" i="1"/>
  <c r="AX186" i="1"/>
  <c r="BG185" i="1"/>
  <c r="BF185" i="1"/>
  <c r="BE185" i="1"/>
  <c r="BD185" i="1"/>
  <c r="BC185" i="1"/>
  <c r="BB185" i="1"/>
  <c r="BA185" i="1"/>
  <c r="AZ185" i="1"/>
  <c r="AX185" i="1"/>
  <c r="BG184" i="1"/>
  <c r="BF184" i="1"/>
  <c r="BE184" i="1"/>
  <c r="BD184" i="1"/>
  <c r="BC184" i="1"/>
  <c r="BB184" i="1"/>
  <c r="BA184" i="1"/>
  <c r="AZ184" i="1"/>
  <c r="AY184" i="1"/>
  <c r="AX184" i="1"/>
  <c r="BG183" i="1"/>
  <c r="BF183" i="1"/>
  <c r="BE183" i="1"/>
  <c r="BD183" i="1"/>
  <c r="BC183" i="1"/>
  <c r="BB183" i="1"/>
  <c r="BA183" i="1"/>
  <c r="AZ183" i="1"/>
  <c r="AX183" i="1"/>
  <c r="BG182" i="1"/>
  <c r="BF182" i="1"/>
  <c r="BE182" i="1"/>
  <c r="BD182" i="1"/>
  <c r="BC182" i="1"/>
  <c r="BB182" i="1"/>
  <c r="BA182" i="1"/>
  <c r="AZ182" i="1"/>
  <c r="AY182" i="1"/>
  <c r="AX182" i="1"/>
  <c r="BG181" i="1"/>
  <c r="BF181" i="1"/>
  <c r="BE181" i="1"/>
  <c r="BD181" i="1"/>
  <c r="BC181" i="1"/>
  <c r="BB181" i="1"/>
  <c r="BA181" i="1"/>
  <c r="AZ181" i="1"/>
  <c r="AX181" i="1"/>
  <c r="BG180" i="1"/>
  <c r="BF180" i="1"/>
  <c r="BE180" i="1"/>
  <c r="BD180" i="1"/>
  <c r="BC180" i="1"/>
  <c r="BB180" i="1"/>
  <c r="BA180" i="1"/>
  <c r="AZ180" i="1"/>
  <c r="AY180" i="1"/>
  <c r="AX180" i="1"/>
  <c r="BG179" i="1"/>
  <c r="BF179" i="1"/>
  <c r="BE179" i="1"/>
  <c r="BD179" i="1"/>
  <c r="BC179" i="1"/>
  <c r="BB179" i="1"/>
  <c r="BA179" i="1"/>
  <c r="AZ179" i="1"/>
  <c r="AX179" i="1"/>
  <c r="BG178" i="1"/>
  <c r="BF178" i="1"/>
  <c r="BE178" i="1"/>
  <c r="BD178" i="1"/>
  <c r="BC178" i="1"/>
  <c r="BB178" i="1"/>
  <c r="BA178" i="1"/>
  <c r="AZ178" i="1"/>
  <c r="AY178" i="1"/>
  <c r="AX178" i="1"/>
  <c r="BG177" i="1"/>
  <c r="BF177" i="1"/>
  <c r="BE177" i="1"/>
  <c r="BD177" i="1"/>
  <c r="BC177" i="1"/>
  <c r="BB177" i="1"/>
  <c r="BA177" i="1"/>
  <c r="AZ177" i="1"/>
  <c r="AX177" i="1"/>
  <c r="BG176" i="1"/>
  <c r="BF176" i="1"/>
  <c r="BE176" i="1"/>
  <c r="BD176" i="1"/>
  <c r="BC176" i="1"/>
  <c r="BB176" i="1"/>
  <c r="BA176" i="1"/>
  <c r="AZ176" i="1"/>
  <c r="AY176" i="1"/>
  <c r="AX176" i="1"/>
  <c r="BG175" i="1"/>
  <c r="BF175" i="1"/>
  <c r="BE175" i="1"/>
  <c r="BD175" i="1"/>
  <c r="BC175" i="1"/>
  <c r="BB175" i="1"/>
  <c r="BA175" i="1"/>
  <c r="AZ175" i="1"/>
  <c r="AX175" i="1"/>
  <c r="BG174" i="1"/>
  <c r="BF174" i="1"/>
  <c r="BE174" i="1"/>
  <c r="BD174" i="1"/>
  <c r="BC174" i="1"/>
  <c r="BB174" i="1"/>
  <c r="BA174" i="1"/>
  <c r="AZ174" i="1"/>
  <c r="AY174" i="1"/>
  <c r="AX174" i="1"/>
  <c r="BG173" i="1"/>
  <c r="BF173" i="1"/>
  <c r="BE173" i="1"/>
  <c r="BD173" i="1"/>
  <c r="BC173" i="1"/>
  <c r="BB173" i="1"/>
  <c r="BA173" i="1"/>
  <c r="AZ173" i="1"/>
  <c r="AX173" i="1"/>
  <c r="BG172" i="1"/>
  <c r="BF172" i="1"/>
  <c r="BE172" i="1"/>
  <c r="BD172" i="1"/>
  <c r="BC172" i="1"/>
  <c r="BB172" i="1"/>
  <c r="BA172" i="1"/>
  <c r="AZ172" i="1"/>
  <c r="AY172" i="1"/>
  <c r="AX172" i="1"/>
  <c r="BG171" i="1"/>
  <c r="BF171" i="1"/>
  <c r="BE171" i="1"/>
  <c r="BD171" i="1"/>
  <c r="BC171" i="1"/>
  <c r="BB171" i="1"/>
  <c r="BA171" i="1"/>
  <c r="AZ171" i="1"/>
  <c r="AX171" i="1"/>
  <c r="BG170" i="1"/>
  <c r="BF170" i="1"/>
  <c r="BE170" i="1"/>
  <c r="BD170" i="1"/>
  <c r="BC170" i="1"/>
  <c r="BB170" i="1"/>
  <c r="BA170" i="1"/>
  <c r="AZ170" i="1"/>
  <c r="AY170" i="1"/>
  <c r="AX170" i="1"/>
  <c r="BG169" i="1"/>
  <c r="BF169" i="1"/>
  <c r="BE169" i="1"/>
  <c r="BD169" i="1"/>
  <c r="BC169" i="1"/>
  <c r="BB169" i="1"/>
  <c r="BA169" i="1"/>
  <c r="AZ169" i="1"/>
  <c r="AX169" i="1"/>
  <c r="BG168" i="1"/>
  <c r="BF168" i="1"/>
  <c r="BE168" i="1"/>
  <c r="BD168" i="1"/>
  <c r="BC168" i="1"/>
  <c r="BB168" i="1"/>
  <c r="BA168" i="1"/>
  <c r="AZ168" i="1"/>
  <c r="AY168" i="1"/>
  <c r="AX168" i="1"/>
  <c r="BG167" i="1"/>
  <c r="BF167" i="1"/>
  <c r="BE167" i="1"/>
  <c r="BD167" i="1"/>
  <c r="BC167" i="1"/>
  <c r="BB167" i="1"/>
  <c r="BA167" i="1"/>
  <c r="AZ167" i="1"/>
  <c r="AX167" i="1"/>
  <c r="BG166" i="1"/>
  <c r="BF166" i="1"/>
  <c r="BE166" i="1"/>
  <c r="BD166" i="1"/>
  <c r="BC166" i="1"/>
  <c r="BB166" i="1"/>
  <c r="BA166" i="1"/>
  <c r="AZ166" i="1"/>
  <c r="AY166" i="1"/>
  <c r="AX166" i="1"/>
  <c r="BG165" i="1"/>
  <c r="BF165" i="1"/>
  <c r="BE165" i="1"/>
  <c r="BD165" i="1"/>
  <c r="BC165" i="1"/>
  <c r="BB165" i="1"/>
  <c r="BA165" i="1"/>
  <c r="AZ165" i="1"/>
  <c r="AX165" i="1"/>
  <c r="BG164" i="1"/>
  <c r="BF164" i="1"/>
  <c r="BE164" i="1"/>
  <c r="BD164" i="1"/>
  <c r="BC164" i="1"/>
  <c r="BB164" i="1"/>
  <c r="BA164" i="1"/>
  <c r="AZ164" i="1"/>
  <c r="AY164" i="1"/>
  <c r="AX164" i="1"/>
  <c r="BG163" i="1"/>
  <c r="BF163" i="1"/>
  <c r="BE163" i="1"/>
  <c r="BD163" i="1"/>
  <c r="BC163" i="1"/>
  <c r="BB163" i="1"/>
  <c r="BA163" i="1"/>
  <c r="AZ163" i="1"/>
  <c r="AX163" i="1"/>
  <c r="BG162" i="1"/>
  <c r="BF162" i="1"/>
  <c r="BE162" i="1"/>
  <c r="BD162" i="1"/>
  <c r="BC162" i="1"/>
  <c r="BB162" i="1"/>
  <c r="BA162" i="1"/>
  <c r="AZ162" i="1"/>
  <c r="AY162" i="1"/>
  <c r="AX162" i="1"/>
  <c r="BG161" i="1"/>
  <c r="BF161" i="1"/>
  <c r="BE161" i="1"/>
  <c r="BD161" i="1"/>
  <c r="BC161" i="1"/>
  <c r="BB161" i="1"/>
  <c r="BA161" i="1"/>
  <c r="AZ161" i="1"/>
  <c r="AX161" i="1"/>
  <c r="BG160" i="1"/>
  <c r="BF160" i="1"/>
  <c r="BE160" i="1"/>
  <c r="BD160" i="1"/>
  <c r="BC160" i="1"/>
  <c r="BB160" i="1"/>
  <c r="BA160" i="1"/>
  <c r="AZ160" i="1"/>
  <c r="AY160" i="1"/>
  <c r="AX160" i="1"/>
  <c r="BF159" i="1"/>
  <c r="BE159" i="1"/>
  <c r="BD159" i="1"/>
  <c r="BC159" i="1"/>
  <c r="BB159" i="1"/>
  <c r="BA159" i="1"/>
  <c r="AZ159" i="1"/>
  <c r="AX159" i="1"/>
  <c r="BF158" i="1"/>
  <c r="BE158" i="1"/>
  <c r="BD158" i="1"/>
  <c r="BC158" i="1"/>
  <c r="BB158" i="1"/>
  <c r="BA158" i="1"/>
  <c r="AZ158" i="1"/>
  <c r="AY158" i="1"/>
  <c r="AX158" i="1"/>
  <c r="BG157" i="1"/>
  <c r="BF157" i="1"/>
  <c r="BE157" i="1"/>
  <c r="BD157" i="1"/>
  <c r="BC157" i="1"/>
  <c r="BB157" i="1"/>
  <c r="BA157" i="1"/>
  <c r="AZ157" i="1"/>
  <c r="AX157" i="1"/>
  <c r="BG156" i="1"/>
  <c r="BF156" i="1"/>
  <c r="BE156" i="1"/>
  <c r="BD156" i="1"/>
  <c r="BC156" i="1"/>
  <c r="BB156" i="1"/>
  <c r="BA156" i="1"/>
  <c r="AZ156" i="1"/>
  <c r="AY156" i="1"/>
  <c r="AX156" i="1"/>
  <c r="BG155" i="1"/>
  <c r="BF155" i="1"/>
  <c r="BE155" i="1"/>
  <c r="BD155" i="1"/>
  <c r="BC155" i="1"/>
  <c r="BB155" i="1"/>
  <c r="BA155" i="1"/>
  <c r="AZ155" i="1"/>
  <c r="AX155" i="1"/>
  <c r="BG154" i="1"/>
  <c r="BF154" i="1"/>
  <c r="BE154" i="1"/>
  <c r="BD154" i="1"/>
  <c r="BC154" i="1"/>
  <c r="BB154" i="1"/>
  <c r="BA154" i="1"/>
  <c r="AZ154" i="1"/>
  <c r="AY154" i="1"/>
  <c r="AX154" i="1"/>
  <c r="BG153" i="1"/>
  <c r="BF153" i="1"/>
  <c r="BE153" i="1"/>
  <c r="BD153" i="1"/>
  <c r="BC153" i="1"/>
  <c r="BB153" i="1"/>
  <c r="BA153" i="1"/>
  <c r="AZ153" i="1"/>
  <c r="AX153" i="1"/>
  <c r="BG152" i="1"/>
  <c r="BF152" i="1"/>
  <c r="BE152" i="1"/>
  <c r="BD152" i="1"/>
  <c r="BC152" i="1"/>
  <c r="BB152" i="1"/>
  <c r="BA152" i="1"/>
  <c r="AZ152" i="1"/>
  <c r="AY152" i="1"/>
  <c r="AX152" i="1"/>
  <c r="BG151" i="1"/>
  <c r="BF151" i="1"/>
  <c r="BE151" i="1"/>
  <c r="BD151" i="1"/>
  <c r="BC151" i="1"/>
  <c r="BB151" i="1"/>
  <c r="BA151" i="1"/>
  <c r="AZ151" i="1"/>
  <c r="AX151" i="1"/>
  <c r="BG150" i="1"/>
  <c r="BF150" i="1"/>
  <c r="BE150" i="1"/>
  <c r="BD150" i="1"/>
  <c r="BC150" i="1"/>
  <c r="BB150" i="1"/>
  <c r="BA150" i="1"/>
  <c r="AZ150" i="1"/>
  <c r="AY150" i="1"/>
  <c r="AX150" i="1"/>
  <c r="BF149" i="1"/>
  <c r="BE149" i="1"/>
  <c r="BD149" i="1"/>
  <c r="BC149" i="1"/>
  <c r="BB149" i="1"/>
  <c r="BA149" i="1"/>
  <c r="AZ149" i="1"/>
  <c r="AX149" i="1"/>
  <c r="BG148" i="1"/>
  <c r="BF148" i="1"/>
  <c r="BE148" i="1"/>
  <c r="BD148" i="1"/>
  <c r="BC148" i="1"/>
  <c r="BB148" i="1"/>
  <c r="BA148" i="1"/>
  <c r="AZ148" i="1"/>
  <c r="AY148" i="1"/>
  <c r="AX148" i="1"/>
  <c r="BG145" i="1"/>
  <c r="BF145" i="1"/>
  <c r="BE145" i="1"/>
  <c r="BD145" i="1"/>
  <c r="BC145" i="1"/>
  <c r="BB145" i="1"/>
  <c r="BA145" i="1"/>
  <c r="AZ145" i="1"/>
  <c r="AX145" i="1"/>
  <c r="BG144" i="1"/>
  <c r="BF144" i="1"/>
  <c r="BE144" i="1"/>
  <c r="BD144" i="1"/>
  <c r="BC144" i="1"/>
  <c r="BB144" i="1"/>
  <c r="BA144" i="1"/>
  <c r="AZ144" i="1"/>
  <c r="AY144" i="1"/>
  <c r="AX144" i="1"/>
  <c r="BG143" i="1"/>
  <c r="BF143" i="1"/>
  <c r="BE143" i="1"/>
  <c r="BD143" i="1"/>
  <c r="BC143" i="1"/>
  <c r="BB143" i="1"/>
  <c r="BA143" i="1"/>
  <c r="AZ143" i="1"/>
  <c r="AX143" i="1"/>
  <c r="BG142" i="1"/>
  <c r="BF142" i="1"/>
  <c r="BE142" i="1"/>
  <c r="BD142" i="1"/>
  <c r="BC142" i="1"/>
  <c r="BB142" i="1"/>
  <c r="BA142" i="1"/>
  <c r="AZ142" i="1"/>
  <c r="AY142" i="1"/>
  <c r="AX142" i="1"/>
  <c r="BG141" i="1"/>
  <c r="BF141" i="1"/>
  <c r="BE141" i="1"/>
  <c r="BD141" i="1"/>
  <c r="BC141" i="1"/>
  <c r="BB141" i="1"/>
  <c r="BA141" i="1"/>
  <c r="AZ141" i="1"/>
  <c r="AY141" i="1"/>
  <c r="AX141" i="1"/>
  <c r="BG140" i="1"/>
  <c r="BF140" i="1"/>
  <c r="BE140" i="1"/>
  <c r="BD140" i="1"/>
  <c r="BC140" i="1"/>
  <c r="BB140" i="1"/>
  <c r="BA140" i="1"/>
  <c r="AZ140" i="1"/>
  <c r="AY140" i="1"/>
  <c r="AX140" i="1"/>
  <c r="BG139" i="1"/>
  <c r="BF139" i="1"/>
  <c r="BE139" i="1"/>
  <c r="BD139" i="1"/>
  <c r="BC139" i="1"/>
  <c r="BB139" i="1"/>
  <c r="BA139" i="1"/>
  <c r="AZ139" i="1"/>
  <c r="AX139" i="1"/>
  <c r="BG138" i="1"/>
  <c r="BF138" i="1"/>
  <c r="BE138" i="1"/>
  <c r="BD138" i="1"/>
  <c r="BC138" i="1"/>
  <c r="BB138" i="1"/>
  <c r="BA138" i="1"/>
  <c r="AZ138" i="1"/>
  <c r="AY138" i="1"/>
  <c r="AX138" i="1"/>
  <c r="BG137" i="1"/>
  <c r="BF137" i="1"/>
  <c r="BE137" i="1"/>
  <c r="BD137" i="1"/>
  <c r="BC137" i="1"/>
  <c r="BB137" i="1"/>
  <c r="BA137" i="1"/>
  <c r="AZ137" i="1"/>
  <c r="AX137" i="1"/>
  <c r="BG136" i="1"/>
  <c r="BF136" i="1"/>
  <c r="BE136" i="1"/>
  <c r="BD136" i="1"/>
  <c r="BC136" i="1"/>
  <c r="BB136" i="1"/>
  <c r="BA136" i="1"/>
  <c r="AZ136" i="1"/>
  <c r="AY136" i="1"/>
  <c r="AX136" i="1"/>
  <c r="BG135" i="1"/>
  <c r="BF135" i="1"/>
  <c r="BE135" i="1"/>
  <c r="BD135" i="1"/>
  <c r="BC135" i="1"/>
  <c r="BB135" i="1"/>
  <c r="BA135" i="1"/>
  <c r="AZ135" i="1"/>
  <c r="AX135" i="1"/>
  <c r="BG134" i="1"/>
  <c r="BF134" i="1"/>
  <c r="BE134" i="1"/>
  <c r="BD134" i="1"/>
  <c r="BC134" i="1"/>
  <c r="BB134" i="1"/>
  <c r="BA134" i="1"/>
  <c r="AZ134" i="1"/>
  <c r="AY134" i="1"/>
  <c r="AX134" i="1"/>
  <c r="BG133" i="1"/>
  <c r="BF133" i="1"/>
  <c r="BE133" i="1"/>
  <c r="BD133" i="1"/>
  <c r="BC133" i="1"/>
  <c r="BB133" i="1"/>
  <c r="BA133" i="1"/>
  <c r="AZ133" i="1"/>
  <c r="AX133" i="1"/>
  <c r="BG132" i="1"/>
  <c r="BF132" i="1"/>
  <c r="BE132" i="1"/>
  <c r="BD132" i="1"/>
  <c r="BC132" i="1"/>
  <c r="BB132" i="1"/>
  <c r="BA132" i="1"/>
  <c r="AZ132" i="1"/>
  <c r="AY132" i="1"/>
  <c r="AX132" i="1"/>
  <c r="BG131" i="1"/>
  <c r="BF131" i="1"/>
  <c r="BE131" i="1"/>
  <c r="BD131" i="1"/>
  <c r="BC131" i="1"/>
  <c r="BB131" i="1"/>
  <c r="BA131" i="1"/>
  <c r="AZ131" i="1"/>
  <c r="AX131" i="1"/>
  <c r="BG130" i="1"/>
  <c r="BF130" i="1"/>
  <c r="BE130" i="1"/>
  <c r="BD130" i="1"/>
  <c r="BC130" i="1"/>
  <c r="BB130" i="1"/>
  <c r="BA130" i="1"/>
  <c r="AZ130" i="1"/>
  <c r="AY130" i="1"/>
  <c r="AX130" i="1"/>
  <c r="BG129" i="1"/>
  <c r="BF129" i="1"/>
  <c r="BE129" i="1"/>
  <c r="BD129" i="1"/>
  <c r="BC129" i="1"/>
  <c r="BB129" i="1"/>
  <c r="BA129" i="1"/>
  <c r="AZ129" i="1"/>
  <c r="AX129" i="1"/>
  <c r="BG128" i="1"/>
  <c r="BF128" i="1"/>
  <c r="BE128" i="1"/>
  <c r="BD128" i="1"/>
  <c r="BC128" i="1"/>
  <c r="BB128" i="1"/>
  <c r="BA128" i="1"/>
  <c r="AZ128" i="1"/>
  <c r="AY128" i="1"/>
  <c r="AX128" i="1"/>
  <c r="BG127" i="1"/>
  <c r="BF127" i="1"/>
  <c r="BE127" i="1"/>
  <c r="BD127" i="1"/>
  <c r="BC127" i="1"/>
  <c r="BB127" i="1"/>
  <c r="BA127" i="1"/>
  <c r="AZ127" i="1"/>
  <c r="AX127" i="1"/>
  <c r="BG126" i="1"/>
  <c r="BF126" i="1"/>
  <c r="BE126" i="1"/>
  <c r="BD126" i="1"/>
  <c r="BC126" i="1"/>
  <c r="BB126" i="1"/>
  <c r="BA126" i="1"/>
  <c r="AZ126" i="1"/>
  <c r="AY126" i="1"/>
  <c r="AX126" i="1"/>
  <c r="BG125" i="1"/>
  <c r="BF125" i="1"/>
  <c r="BE125" i="1"/>
  <c r="BD125" i="1"/>
  <c r="BC125" i="1"/>
  <c r="BB125" i="1"/>
  <c r="BA125" i="1"/>
  <c r="AZ125" i="1"/>
  <c r="AX125" i="1"/>
  <c r="BG124" i="1"/>
  <c r="BF124" i="1"/>
  <c r="BE124" i="1"/>
  <c r="BD124" i="1"/>
  <c r="BC124" i="1"/>
  <c r="BB124" i="1"/>
  <c r="BA124" i="1"/>
  <c r="AZ124" i="1"/>
  <c r="AY124" i="1"/>
  <c r="AX124" i="1"/>
  <c r="BG123" i="1"/>
  <c r="BF123" i="1"/>
  <c r="BE123" i="1"/>
  <c r="BD123" i="1"/>
  <c r="BC123" i="1"/>
  <c r="BB123" i="1"/>
  <c r="BA123" i="1"/>
  <c r="AZ123" i="1"/>
  <c r="AX123" i="1"/>
  <c r="BG122" i="1"/>
  <c r="BF122" i="1"/>
  <c r="BE122" i="1"/>
  <c r="BD122" i="1"/>
  <c r="BC122" i="1"/>
  <c r="BB122" i="1"/>
  <c r="BA122" i="1"/>
  <c r="AZ122" i="1"/>
  <c r="AY122" i="1"/>
  <c r="AX122" i="1"/>
  <c r="BG121" i="1"/>
  <c r="BF121" i="1"/>
  <c r="BE121" i="1"/>
  <c r="BD121" i="1"/>
  <c r="BC121" i="1"/>
  <c r="BB121" i="1"/>
  <c r="BA121" i="1"/>
  <c r="AZ121" i="1"/>
  <c r="AX121" i="1"/>
  <c r="BG120" i="1"/>
  <c r="BF120" i="1"/>
  <c r="BE120" i="1"/>
  <c r="BD120" i="1"/>
  <c r="BC120" i="1"/>
  <c r="BB120" i="1"/>
  <c r="BA120" i="1"/>
  <c r="AZ120" i="1"/>
  <c r="AY120" i="1"/>
  <c r="AX120" i="1"/>
  <c r="BG119" i="1"/>
  <c r="BF119" i="1"/>
  <c r="BE119" i="1"/>
  <c r="BD119" i="1"/>
  <c r="BC119" i="1"/>
  <c r="BB119" i="1"/>
  <c r="BA119" i="1"/>
  <c r="AZ119" i="1"/>
  <c r="AX119" i="1"/>
  <c r="BG118" i="1"/>
  <c r="BF118" i="1"/>
  <c r="BE118" i="1"/>
  <c r="BD118" i="1"/>
  <c r="BC118" i="1"/>
  <c r="BB118" i="1"/>
  <c r="BA118" i="1"/>
  <c r="AZ118" i="1"/>
  <c r="AY118" i="1"/>
  <c r="AX118" i="1"/>
  <c r="BG117" i="1"/>
  <c r="BF117" i="1"/>
  <c r="BE117" i="1"/>
  <c r="BD117" i="1"/>
  <c r="BC117" i="1"/>
  <c r="BB117" i="1"/>
  <c r="BA117" i="1"/>
  <c r="AZ117" i="1"/>
  <c r="AX117" i="1"/>
  <c r="BG116" i="1"/>
  <c r="BF116" i="1"/>
  <c r="BE116" i="1"/>
  <c r="BD116" i="1"/>
  <c r="BC116" i="1"/>
  <c r="BB116" i="1"/>
  <c r="BA116" i="1"/>
  <c r="AZ116" i="1"/>
  <c r="AY116" i="1"/>
  <c r="AX116" i="1"/>
  <c r="BF115" i="1"/>
  <c r="BE115" i="1"/>
  <c r="BC115" i="1"/>
  <c r="BB115" i="1"/>
  <c r="BA115" i="1"/>
  <c r="AZ115" i="1"/>
  <c r="AX115" i="1"/>
  <c r="BG114" i="1"/>
  <c r="BF114" i="1"/>
  <c r="BE114" i="1"/>
  <c r="BD114" i="1"/>
  <c r="BC114" i="1"/>
  <c r="BB114" i="1"/>
  <c r="BA114" i="1"/>
  <c r="AZ114" i="1"/>
  <c r="AY114" i="1"/>
  <c r="AX114" i="1"/>
  <c r="BF113" i="1"/>
  <c r="BE113" i="1"/>
  <c r="BD113" i="1"/>
  <c r="BC113" i="1"/>
  <c r="BB113" i="1"/>
  <c r="BA113" i="1"/>
  <c r="AZ113" i="1"/>
  <c r="AX113" i="1"/>
  <c r="BG112" i="1"/>
  <c r="BF112" i="1"/>
  <c r="BE112" i="1"/>
  <c r="BD112" i="1"/>
  <c r="BC112" i="1"/>
  <c r="BB112" i="1"/>
  <c r="BA112" i="1"/>
  <c r="AZ112" i="1"/>
  <c r="AY112" i="1"/>
  <c r="AX112" i="1"/>
  <c r="BG111" i="1"/>
  <c r="BF111" i="1"/>
  <c r="BE111" i="1"/>
  <c r="BD111" i="1"/>
  <c r="BC111" i="1"/>
  <c r="BB111" i="1"/>
  <c r="AZ111" i="1"/>
  <c r="AX111" i="1"/>
  <c r="BG110" i="1"/>
  <c r="BF110" i="1"/>
  <c r="BE110" i="1"/>
  <c r="BD110" i="1"/>
  <c r="BC110" i="1"/>
  <c r="BB110" i="1"/>
  <c r="BA110" i="1"/>
  <c r="AZ110" i="1"/>
  <c r="AY110" i="1"/>
  <c r="AX110" i="1"/>
  <c r="BG107" i="1"/>
  <c r="BF107" i="1"/>
  <c r="BE107" i="1"/>
  <c r="BD107" i="1"/>
  <c r="BC107" i="1"/>
  <c r="BB107" i="1"/>
  <c r="BA107" i="1"/>
  <c r="AZ107" i="1"/>
  <c r="AX107" i="1"/>
  <c r="BG106" i="1"/>
  <c r="BF106" i="1"/>
  <c r="BE106" i="1"/>
  <c r="BD106" i="1"/>
  <c r="BC106" i="1"/>
  <c r="BB106" i="1"/>
  <c r="BA106" i="1"/>
  <c r="AZ106" i="1"/>
  <c r="AY106" i="1"/>
  <c r="AX106" i="1"/>
  <c r="BG105" i="1"/>
  <c r="BF105" i="1"/>
  <c r="BE105" i="1"/>
  <c r="BD105" i="1"/>
  <c r="BC105" i="1"/>
  <c r="BB105" i="1"/>
  <c r="BA105" i="1"/>
  <c r="AZ105" i="1"/>
  <c r="AX105" i="1"/>
  <c r="BG104" i="1"/>
  <c r="BF104" i="1"/>
  <c r="BE104" i="1"/>
  <c r="BD104" i="1"/>
  <c r="BC104" i="1"/>
  <c r="BB104" i="1"/>
  <c r="BA104" i="1"/>
  <c r="AZ104" i="1"/>
  <c r="AY104" i="1"/>
  <c r="AX104" i="1"/>
  <c r="BG103" i="1"/>
  <c r="BF103" i="1"/>
  <c r="BE103" i="1"/>
  <c r="BD103" i="1"/>
  <c r="BC103" i="1"/>
  <c r="BB103" i="1"/>
  <c r="BA103" i="1"/>
  <c r="AZ103" i="1"/>
  <c r="AX103" i="1"/>
  <c r="BG102" i="1"/>
  <c r="BF102" i="1"/>
  <c r="BE102" i="1"/>
  <c r="BD102" i="1"/>
  <c r="BC102" i="1"/>
  <c r="BB102" i="1"/>
  <c r="BA102" i="1"/>
  <c r="AZ102" i="1"/>
  <c r="AY102" i="1"/>
  <c r="AX102" i="1"/>
  <c r="BG101" i="1"/>
  <c r="BF101" i="1"/>
  <c r="BE101" i="1"/>
  <c r="BD101" i="1"/>
  <c r="BC101" i="1"/>
  <c r="BB101" i="1"/>
  <c r="BA101" i="1"/>
  <c r="AZ101" i="1"/>
  <c r="AX101" i="1"/>
  <c r="BG100" i="1"/>
  <c r="BF100" i="1"/>
  <c r="BE100" i="1"/>
  <c r="BD100" i="1"/>
  <c r="BC100" i="1"/>
  <c r="BB100" i="1"/>
  <c r="BA100" i="1"/>
  <c r="AZ100" i="1"/>
  <c r="AY100" i="1"/>
  <c r="AX100" i="1"/>
  <c r="BG99" i="1"/>
  <c r="BF99" i="1"/>
  <c r="BE99" i="1"/>
  <c r="BD99" i="1"/>
  <c r="BC99" i="1"/>
  <c r="BB99" i="1"/>
  <c r="BA99" i="1"/>
  <c r="AZ99" i="1"/>
  <c r="AX99" i="1"/>
  <c r="BG98" i="1"/>
  <c r="BF98" i="1"/>
  <c r="BE98" i="1"/>
  <c r="BD98" i="1"/>
  <c r="BC98" i="1"/>
  <c r="BB98" i="1"/>
  <c r="BA98" i="1"/>
  <c r="AZ98" i="1"/>
  <c r="AY98" i="1"/>
  <c r="AX98" i="1"/>
  <c r="BG97" i="1"/>
  <c r="BF97" i="1"/>
  <c r="BE97" i="1"/>
  <c r="BD97" i="1"/>
  <c r="BC97" i="1"/>
  <c r="BB97" i="1"/>
  <c r="BA97" i="1"/>
  <c r="AZ97" i="1"/>
  <c r="AX97" i="1"/>
  <c r="BG96" i="1"/>
  <c r="BF96" i="1"/>
  <c r="BE96" i="1"/>
  <c r="BD96" i="1"/>
  <c r="BC96" i="1"/>
  <c r="BB96" i="1"/>
  <c r="BA96" i="1"/>
  <c r="AZ96" i="1"/>
  <c r="AY96" i="1"/>
  <c r="AX96" i="1"/>
  <c r="BG95" i="1"/>
  <c r="BF95" i="1"/>
  <c r="BE95" i="1"/>
  <c r="BD95" i="1"/>
  <c r="BC95" i="1"/>
  <c r="BB95" i="1"/>
  <c r="BA95" i="1"/>
  <c r="AZ95" i="1"/>
  <c r="AX95" i="1"/>
  <c r="BG94" i="1"/>
  <c r="BF94" i="1"/>
  <c r="BE94" i="1"/>
  <c r="BD94" i="1"/>
  <c r="BC94" i="1"/>
  <c r="BB94" i="1"/>
  <c r="BA94" i="1"/>
  <c r="AZ94" i="1"/>
  <c r="AY94" i="1"/>
  <c r="AX94" i="1"/>
  <c r="BG93" i="1"/>
  <c r="BF93" i="1"/>
  <c r="BE93" i="1"/>
  <c r="BD93" i="1"/>
  <c r="BC93" i="1"/>
  <c r="BB93" i="1"/>
  <c r="BA93" i="1"/>
  <c r="AZ93" i="1"/>
  <c r="AX93" i="1"/>
  <c r="BG92" i="1"/>
  <c r="BF92" i="1"/>
  <c r="BE92" i="1"/>
  <c r="BD92" i="1"/>
  <c r="BC92" i="1"/>
  <c r="BB92" i="1"/>
  <c r="BA92" i="1"/>
  <c r="AZ92" i="1"/>
  <c r="AY92" i="1"/>
  <c r="AX92" i="1"/>
  <c r="BG91" i="1"/>
  <c r="BF91" i="1"/>
  <c r="BE91" i="1"/>
  <c r="BD91" i="1"/>
  <c r="BC91" i="1"/>
  <c r="BB91" i="1"/>
  <c r="BA91" i="1"/>
  <c r="AZ91" i="1"/>
  <c r="AX91" i="1"/>
  <c r="BG90" i="1"/>
  <c r="BF90" i="1"/>
  <c r="BE90" i="1"/>
  <c r="BD90" i="1"/>
  <c r="BC90" i="1"/>
  <c r="BB90" i="1"/>
  <c r="BA90" i="1"/>
  <c r="AZ90" i="1"/>
  <c r="AY90" i="1"/>
  <c r="AX90" i="1"/>
  <c r="BG89" i="1"/>
  <c r="BF89" i="1"/>
  <c r="BE89" i="1"/>
  <c r="BD89" i="1"/>
  <c r="BC89" i="1"/>
  <c r="BB89" i="1"/>
  <c r="BA89" i="1"/>
  <c r="AZ89" i="1"/>
  <c r="AX89" i="1"/>
  <c r="BG88" i="1"/>
  <c r="BF88" i="1"/>
  <c r="BE88" i="1"/>
  <c r="BD88" i="1"/>
  <c r="BC88" i="1"/>
  <c r="BB88" i="1"/>
  <c r="BA88" i="1"/>
  <c r="AZ88" i="1"/>
  <c r="AY88" i="1"/>
  <c r="AX88" i="1"/>
  <c r="BG87" i="1"/>
  <c r="BF87" i="1"/>
  <c r="BE87" i="1"/>
  <c r="BD87" i="1"/>
  <c r="BC87" i="1"/>
  <c r="BB87" i="1"/>
  <c r="BA87" i="1"/>
  <c r="AZ87" i="1"/>
  <c r="AX87" i="1"/>
  <c r="BG86" i="1"/>
  <c r="BF86" i="1"/>
  <c r="BE86" i="1"/>
  <c r="BD86" i="1"/>
  <c r="BC86" i="1"/>
  <c r="BB86" i="1"/>
  <c r="BA86" i="1"/>
  <c r="AZ86" i="1"/>
  <c r="AY86" i="1"/>
  <c r="AX86" i="1"/>
  <c r="BG85" i="1"/>
  <c r="BF85" i="1"/>
  <c r="BE85" i="1"/>
  <c r="BD85" i="1"/>
  <c r="BC85" i="1"/>
  <c r="BB85" i="1"/>
  <c r="BA85" i="1"/>
  <c r="AZ85" i="1"/>
  <c r="AX85" i="1"/>
  <c r="BG84" i="1"/>
  <c r="BF84" i="1"/>
  <c r="BE84" i="1"/>
  <c r="BD84" i="1"/>
  <c r="BC84" i="1"/>
  <c r="BB84" i="1"/>
  <c r="BA84" i="1"/>
  <c r="AZ84" i="1"/>
  <c r="AY84" i="1"/>
  <c r="AX84" i="1"/>
  <c r="BG83" i="1"/>
  <c r="BF83" i="1"/>
  <c r="BE83" i="1"/>
  <c r="BD83" i="1"/>
  <c r="BC83" i="1"/>
  <c r="BB83" i="1"/>
  <c r="BA83" i="1"/>
  <c r="AZ83" i="1"/>
  <c r="AX83" i="1"/>
  <c r="BG82" i="1"/>
  <c r="BF82" i="1"/>
  <c r="BE82" i="1"/>
  <c r="BD82" i="1"/>
  <c r="BC82" i="1"/>
  <c r="BB82" i="1"/>
  <c r="BA82" i="1"/>
  <c r="AZ82" i="1"/>
  <c r="AY82" i="1"/>
  <c r="AX82" i="1"/>
  <c r="BG81" i="1"/>
  <c r="BF81" i="1"/>
  <c r="BE81" i="1"/>
  <c r="BD81" i="1"/>
  <c r="BC81" i="1"/>
  <c r="BB81" i="1"/>
  <c r="BA81" i="1"/>
  <c r="AZ81" i="1"/>
  <c r="AX81" i="1"/>
  <c r="BG80" i="1"/>
  <c r="BF80" i="1"/>
  <c r="BE80" i="1"/>
  <c r="BD80" i="1"/>
  <c r="BC80" i="1"/>
  <c r="BB80" i="1"/>
  <c r="BA80" i="1"/>
  <c r="AZ80" i="1"/>
  <c r="AY80" i="1"/>
  <c r="AX80" i="1"/>
  <c r="BG79" i="1"/>
  <c r="BF79" i="1"/>
  <c r="BE79" i="1"/>
  <c r="BD79" i="1"/>
  <c r="BC79" i="1"/>
  <c r="BB79" i="1"/>
  <c r="BA79" i="1"/>
  <c r="AZ79" i="1"/>
  <c r="AX79" i="1"/>
  <c r="BG78" i="1"/>
  <c r="BF78" i="1"/>
  <c r="BE78" i="1"/>
  <c r="BD78" i="1"/>
  <c r="BC78" i="1"/>
  <c r="BB78" i="1"/>
  <c r="BA78" i="1"/>
  <c r="AZ78" i="1"/>
  <c r="AY78" i="1"/>
  <c r="AX78" i="1"/>
  <c r="BG77" i="1"/>
  <c r="BE77" i="1"/>
  <c r="BD77" i="1"/>
  <c r="BC77" i="1"/>
  <c r="BB77" i="1"/>
  <c r="BA77" i="1"/>
  <c r="AZ77" i="1"/>
  <c r="AX77" i="1"/>
  <c r="BG76" i="1"/>
  <c r="BE76" i="1"/>
  <c r="BD76" i="1"/>
  <c r="BC76" i="1"/>
  <c r="BB76" i="1"/>
  <c r="BA76" i="1"/>
  <c r="AZ76" i="1"/>
  <c r="AY76" i="1"/>
  <c r="AX76" i="1"/>
  <c r="BG75" i="1"/>
  <c r="BF75" i="1"/>
  <c r="BE75" i="1"/>
  <c r="BD75" i="1"/>
  <c r="BC75" i="1"/>
  <c r="BB75" i="1"/>
  <c r="BA75" i="1"/>
  <c r="AZ75" i="1"/>
  <c r="AX75" i="1"/>
  <c r="BG74" i="1"/>
  <c r="BF74" i="1"/>
  <c r="BE74" i="1"/>
  <c r="BD74" i="1"/>
  <c r="BC74" i="1"/>
  <c r="BB74" i="1"/>
  <c r="BA74" i="1"/>
  <c r="AZ74" i="1"/>
  <c r="AY74" i="1"/>
  <c r="AX74" i="1"/>
  <c r="BG73" i="1"/>
  <c r="BF73" i="1"/>
  <c r="BE73" i="1"/>
  <c r="BD73" i="1"/>
  <c r="BC73" i="1"/>
  <c r="BB73" i="1"/>
  <c r="BA73" i="1"/>
  <c r="AZ73" i="1"/>
  <c r="AX73" i="1"/>
  <c r="BG72" i="1"/>
  <c r="BF72" i="1"/>
  <c r="BE72" i="1"/>
  <c r="BD72" i="1"/>
  <c r="BC72" i="1"/>
  <c r="BB72" i="1"/>
  <c r="BA72" i="1"/>
  <c r="AZ72" i="1"/>
  <c r="AY72" i="1"/>
  <c r="AX72" i="1"/>
  <c r="BG71" i="1"/>
  <c r="BF71" i="1"/>
  <c r="BE71" i="1"/>
  <c r="BD71" i="1"/>
  <c r="BC71" i="1"/>
  <c r="BB71" i="1"/>
  <c r="BA71" i="1"/>
  <c r="AZ71" i="1"/>
  <c r="AX71" i="1"/>
  <c r="BG70" i="1"/>
  <c r="BF70" i="1"/>
  <c r="BE70" i="1"/>
  <c r="BD70" i="1"/>
  <c r="BC70" i="1"/>
  <c r="BB70" i="1"/>
  <c r="BA70" i="1"/>
  <c r="AZ70" i="1"/>
  <c r="AY70" i="1"/>
  <c r="AX70" i="1"/>
  <c r="BG69" i="1"/>
  <c r="BF69" i="1"/>
  <c r="BE69" i="1"/>
  <c r="BD69" i="1"/>
  <c r="BC69" i="1"/>
  <c r="BB69" i="1"/>
  <c r="BA69" i="1"/>
  <c r="AZ69" i="1"/>
  <c r="AX69" i="1"/>
  <c r="BG68" i="1"/>
  <c r="BF68" i="1"/>
  <c r="BE68" i="1"/>
  <c r="BD68" i="1"/>
  <c r="BC68" i="1"/>
  <c r="BB68" i="1"/>
  <c r="BA68" i="1"/>
  <c r="AZ68" i="1"/>
  <c r="AY68" i="1"/>
  <c r="AX68" i="1"/>
  <c r="BG67" i="1"/>
  <c r="BF67" i="1"/>
  <c r="BE67" i="1"/>
  <c r="BD67" i="1"/>
  <c r="BC67" i="1"/>
  <c r="BB67" i="1"/>
  <c r="BA67" i="1"/>
  <c r="AZ67" i="1"/>
  <c r="AX67" i="1"/>
  <c r="BG66" i="1"/>
  <c r="BF66" i="1"/>
  <c r="BE66" i="1"/>
  <c r="BD66" i="1"/>
  <c r="BC66" i="1"/>
  <c r="BB66" i="1"/>
  <c r="BA66" i="1"/>
  <c r="AZ66" i="1"/>
  <c r="AY66" i="1"/>
  <c r="AX66" i="1"/>
  <c r="BG65" i="1"/>
  <c r="BF65" i="1"/>
  <c r="BE65" i="1"/>
  <c r="BD65" i="1"/>
  <c r="BC65" i="1"/>
  <c r="BB65" i="1"/>
  <c r="BA65" i="1"/>
  <c r="AZ65" i="1"/>
  <c r="AX65" i="1"/>
  <c r="BG64" i="1"/>
  <c r="BF64" i="1"/>
  <c r="BE64" i="1"/>
  <c r="BD64" i="1"/>
  <c r="BC64" i="1"/>
  <c r="BB64" i="1"/>
  <c r="BA64" i="1"/>
  <c r="AZ64" i="1"/>
  <c r="AY64" i="1"/>
  <c r="AX64" i="1"/>
  <c r="BG63" i="1"/>
  <c r="BF63" i="1"/>
  <c r="BE63" i="1"/>
  <c r="BD63" i="1"/>
  <c r="BC63" i="1"/>
  <c r="BB63" i="1"/>
  <c r="BA63" i="1"/>
  <c r="AZ63" i="1"/>
  <c r="AX63" i="1"/>
  <c r="BG62" i="1"/>
  <c r="BF62" i="1"/>
  <c r="BE62" i="1"/>
  <c r="BD62" i="1"/>
  <c r="BC62" i="1"/>
  <c r="BB62" i="1"/>
  <c r="BA62" i="1"/>
  <c r="AZ62" i="1"/>
  <c r="AY62" i="1"/>
  <c r="AX62" i="1"/>
  <c r="BG61" i="1"/>
  <c r="BF61" i="1"/>
  <c r="BE61" i="1"/>
  <c r="BD61" i="1"/>
  <c r="BC61" i="1"/>
  <c r="BB61" i="1"/>
  <c r="BA61" i="1"/>
  <c r="AZ61" i="1"/>
  <c r="AX61" i="1"/>
  <c r="BG60" i="1"/>
  <c r="BF60" i="1"/>
  <c r="BE60" i="1"/>
  <c r="BD60" i="1"/>
  <c r="BC60" i="1"/>
  <c r="BB60" i="1"/>
  <c r="BA60" i="1"/>
  <c r="AZ60" i="1"/>
  <c r="AY60" i="1"/>
  <c r="AX60" i="1"/>
  <c r="BG59" i="1"/>
  <c r="BF59" i="1"/>
  <c r="BE59" i="1"/>
  <c r="BD59" i="1"/>
  <c r="BC59" i="1"/>
  <c r="BB59" i="1"/>
  <c r="BA59" i="1"/>
  <c r="AZ59" i="1"/>
  <c r="AX59" i="1"/>
  <c r="BG58" i="1"/>
  <c r="BF58" i="1"/>
  <c r="BE58" i="1"/>
  <c r="BD58" i="1"/>
  <c r="BC58" i="1"/>
  <c r="BB58" i="1"/>
  <c r="BA58" i="1"/>
  <c r="AZ58" i="1"/>
  <c r="AY58" i="1"/>
  <c r="AX58" i="1"/>
  <c r="BG57" i="1"/>
  <c r="BF57" i="1"/>
  <c r="BE57" i="1"/>
  <c r="BD57" i="1"/>
  <c r="BC57" i="1"/>
  <c r="BB57" i="1"/>
  <c r="BA57" i="1"/>
  <c r="AZ57" i="1"/>
  <c r="AX57" i="1"/>
  <c r="BG56" i="1"/>
  <c r="BF56" i="1"/>
  <c r="BE56" i="1"/>
  <c r="BD56" i="1"/>
  <c r="BC56" i="1"/>
  <c r="BB56" i="1"/>
  <c r="BA56" i="1"/>
  <c r="AZ56" i="1"/>
  <c r="AY56" i="1"/>
  <c r="AX56" i="1"/>
  <c r="BG55" i="1"/>
  <c r="BF55" i="1"/>
  <c r="BE55" i="1"/>
  <c r="BD55" i="1"/>
  <c r="BC55" i="1"/>
  <c r="BB55" i="1"/>
  <c r="BA55" i="1"/>
  <c r="AZ55" i="1"/>
  <c r="AX55" i="1"/>
  <c r="BG54" i="1"/>
  <c r="BF54" i="1"/>
  <c r="BE54" i="1"/>
  <c r="BD54" i="1"/>
  <c r="BC54" i="1"/>
  <c r="BB54" i="1"/>
  <c r="BA54" i="1"/>
  <c r="AZ54" i="1"/>
  <c r="AY54" i="1"/>
  <c r="AX54" i="1"/>
  <c r="BG53" i="1"/>
  <c r="BF53" i="1"/>
  <c r="BE53" i="1"/>
  <c r="BD53" i="1"/>
  <c r="BC53" i="1"/>
  <c r="BB53" i="1"/>
  <c r="BA53" i="1"/>
  <c r="AZ53" i="1"/>
  <c r="AX53" i="1"/>
  <c r="BG52" i="1"/>
  <c r="BF52" i="1"/>
  <c r="BE52" i="1"/>
  <c r="BD52" i="1"/>
  <c r="BC52" i="1"/>
  <c r="BB52" i="1"/>
  <c r="BA52" i="1"/>
  <c r="AZ52" i="1"/>
  <c r="AY52" i="1"/>
  <c r="AX52" i="1"/>
  <c r="BG51" i="1"/>
  <c r="BF51" i="1"/>
  <c r="BE51" i="1"/>
  <c r="BD51" i="1"/>
  <c r="BC51" i="1"/>
  <c r="BB51" i="1"/>
  <c r="BA51" i="1"/>
  <c r="AZ51" i="1"/>
  <c r="AX51" i="1"/>
  <c r="BG50" i="1"/>
  <c r="BF50" i="1"/>
  <c r="BE50" i="1"/>
  <c r="BD50" i="1"/>
  <c r="BC50" i="1"/>
  <c r="BB50" i="1"/>
  <c r="BA50" i="1"/>
  <c r="AZ50" i="1"/>
  <c r="AY50" i="1"/>
  <c r="AX50" i="1"/>
  <c r="BG49" i="1"/>
  <c r="BF49" i="1"/>
  <c r="BE49" i="1"/>
  <c r="BD49" i="1"/>
  <c r="BC49" i="1"/>
  <c r="BB49" i="1"/>
  <c r="BA49" i="1"/>
  <c r="AZ49" i="1"/>
  <c r="AX49" i="1"/>
  <c r="BG48" i="1"/>
  <c r="BF48" i="1"/>
  <c r="BE48" i="1"/>
  <c r="BD48" i="1"/>
  <c r="BC48" i="1"/>
  <c r="BB48" i="1"/>
  <c r="BA48" i="1"/>
  <c r="AZ48" i="1"/>
  <c r="AY48" i="1"/>
  <c r="AX48" i="1"/>
  <c r="BG47" i="1"/>
  <c r="BF47" i="1"/>
  <c r="BE47" i="1"/>
  <c r="BD47" i="1"/>
  <c r="BC47" i="1"/>
  <c r="BB47" i="1"/>
  <c r="BA47" i="1"/>
  <c r="AZ47" i="1"/>
  <c r="AX47" i="1"/>
  <c r="BG46" i="1"/>
  <c r="BF46" i="1"/>
  <c r="BE46" i="1"/>
  <c r="BD46" i="1"/>
  <c r="BC46" i="1"/>
  <c r="BB46" i="1"/>
  <c r="BA46" i="1"/>
  <c r="AZ46" i="1"/>
  <c r="AY46" i="1"/>
  <c r="AX46" i="1"/>
  <c r="BG45" i="1"/>
  <c r="BF45" i="1"/>
  <c r="BE45" i="1"/>
  <c r="BD45" i="1"/>
  <c r="BC45" i="1"/>
  <c r="BB45" i="1"/>
  <c r="BA45" i="1"/>
  <c r="AZ45" i="1"/>
  <c r="AX45" i="1"/>
  <c r="BG44" i="1"/>
  <c r="BF44" i="1"/>
  <c r="BE44" i="1"/>
  <c r="BD44" i="1"/>
  <c r="BC44" i="1"/>
  <c r="BB44" i="1"/>
  <c r="BA44" i="1"/>
  <c r="AZ44" i="1"/>
  <c r="AY44" i="1"/>
  <c r="AX44" i="1"/>
  <c r="BG43" i="1"/>
  <c r="BF43" i="1"/>
  <c r="BE43" i="1"/>
  <c r="BD43" i="1"/>
  <c r="BC43" i="1"/>
  <c r="BB43" i="1"/>
  <c r="BA43" i="1"/>
  <c r="AZ43" i="1"/>
  <c r="AX43" i="1"/>
  <c r="BG42" i="1"/>
  <c r="BF42" i="1"/>
  <c r="BE42" i="1"/>
  <c r="BD42" i="1"/>
  <c r="BC42" i="1"/>
  <c r="BB42" i="1"/>
  <c r="BA42" i="1"/>
  <c r="AZ42" i="1"/>
  <c r="AY42" i="1"/>
  <c r="AX42" i="1"/>
  <c r="BG41" i="1"/>
  <c r="BF41" i="1"/>
  <c r="BE41" i="1"/>
  <c r="BD41" i="1"/>
  <c r="BC41" i="1"/>
  <c r="BB41" i="1"/>
  <c r="BA41" i="1"/>
  <c r="AZ41" i="1"/>
  <c r="AX41" i="1"/>
  <c r="BG40" i="1"/>
  <c r="BF40" i="1"/>
  <c r="BE40" i="1"/>
  <c r="BD40" i="1"/>
  <c r="BC40" i="1"/>
  <c r="BB40" i="1"/>
  <c r="BA40" i="1"/>
  <c r="AZ40" i="1"/>
  <c r="AY40" i="1"/>
  <c r="AX40" i="1"/>
  <c r="BG39" i="1"/>
  <c r="BF39" i="1"/>
  <c r="BE39" i="1"/>
  <c r="BD39" i="1"/>
  <c r="BC39" i="1"/>
  <c r="BB39" i="1"/>
  <c r="BA39" i="1"/>
  <c r="AZ39" i="1"/>
  <c r="AX39" i="1"/>
  <c r="BG38" i="1"/>
  <c r="BF38" i="1"/>
  <c r="BE38" i="1"/>
  <c r="BD38" i="1"/>
  <c r="BC38" i="1"/>
  <c r="BB38" i="1"/>
  <c r="BA38" i="1"/>
  <c r="AZ38" i="1"/>
  <c r="AY38" i="1"/>
  <c r="AX38" i="1"/>
  <c r="BG37" i="1"/>
  <c r="BF37" i="1"/>
  <c r="BE37" i="1"/>
  <c r="BD37" i="1"/>
  <c r="BC37" i="1"/>
  <c r="BB37" i="1"/>
  <c r="BA37" i="1"/>
  <c r="AZ37" i="1"/>
  <c r="AX37" i="1"/>
  <c r="BG36" i="1"/>
  <c r="BF36" i="1"/>
  <c r="BE36" i="1"/>
  <c r="BD36" i="1"/>
  <c r="BC36" i="1"/>
  <c r="BB36" i="1"/>
  <c r="BA36" i="1"/>
  <c r="AZ36" i="1"/>
  <c r="AY36" i="1"/>
  <c r="AX36" i="1"/>
  <c r="BG35" i="1"/>
  <c r="BF35" i="1"/>
  <c r="BE35" i="1"/>
  <c r="BD35" i="1"/>
  <c r="BC35" i="1"/>
  <c r="BB35" i="1"/>
  <c r="BA35" i="1"/>
  <c r="AZ35" i="1"/>
  <c r="AX35" i="1"/>
  <c r="BG34" i="1"/>
  <c r="BF34" i="1"/>
  <c r="BE34" i="1"/>
  <c r="BD34" i="1"/>
  <c r="BC34" i="1"/>
  <c r="BB34" i="1"/>
  <c r="BA34" i="1"/>
  <c r="AZ34" i="1"/>
  <c r="AY34" i="1"/>
  <c r="AX34" i="1"/>
  <c r="BG33" i="1"/>
  <c r="BF33" i="1"/>
  <c r="BE33" i="1"/>
  <c r="BD33" i="1"/>
  <c r="BC33" i="1"/>
  <c r="BB33" i="1"/>
  <c r="BA33" i="1"/>
  <c r="AZ33" i="1"/>
  <c r="AX33" i="1"/>
  <c r="BG32" i="1"/>
  <c r="BF32" i="1"/>
  <c r="BE32" i="1"/>
  <c r="BD32" i="1"/>
  <c r="BC32" i="1"/>
  <c r="BB32" i="1"/>
  <c r="BA32" i="1"/>
  <c r="AZ32" i="1"/>
  <c r="AY32" i="1"/>
  <c r="AX32" i="1"/>
  <c r="BG31" i="1"/>
  <c r="BF31" i="1"/>
  <c r="BE31" i="1"/>
  <c r="BD31" i="1"/>
  <c r="BC31" i="1"/>
  <c r="BB31" i="1"/>
  <c r="BA31" i="1"/>
  <c r="AZ31" i="1"/>
  <c r="AX31" i="1"/>
  <c r="BG30" i="1"/>
  <c r="BF30" i="1"/>
  <c r="BE30" i="1"/>
  <c r="BD30" i="1"/>
  <c r="BC30" i="1"/>
  <c r="BB30" i="1"/>
  <c r="BA30" i="1"/>
  <c r="AZ30" i="1"/>
  <c r="AY30" i="1"/>
  <c r="AX30" i="1"/>
  <c r="BG29" i="1"/>
  <c r="BF29" i="1"/>
  <c r="BE29" i="1"/>
  <c r="BD29" i="1"/>
  <c r="BC29" i="1"/>
  <c r="BB29" i="1"/>
  <c r="BA29" i="1"/>
  <c r="AZ29" i="1"/>
  <c r="AX29" i="1"/>
  <c r="BG28" i="1"/>
  <c r="BF28" i="1"/>
  <c r="BE28" i="1"/>
  <c r="BD28" i="1"/>
  <c r="BC28" i="1"/>
  <c r="BB28" i="1"/>
  <c r="BA28" i="1"/>
  <c r="AZ28" i="1"/>
  <c r="AY28" i="1"/>
  <c r="AX28" i="1"/>
  <c r="BG27" i="1"/>
  <c r="BF27" i="1"/>
  <c r="BE27" i="1"/>
  <c r="BD27" i="1"/>
  <c r="BC27" i="1"/>
  <c r="BB27" i="1"/>
  <c r="BA27" i="1"/>
  <c r="AZ27" i="1"/>
  <c r="AX27" i="1"/>
  <c r="BG26" i="1"/>
  <c r="BF26" i="1"/>
  <c r="BE26" i="1"/>
  <c r="BD26" i="1"/>
  <c r="BC26" i="1"/>
  <c r="BB26" i="1"/>
  <c r="BA26" i="1"/>
  <c r="AZ26" i="1"/>
  <c r="AY26" i="1"/>
  <c r="AX26" i="1"/>
  <c r="BG25" i="1"/>
  <c r="BF25" i="1"/>
  <c r="BE25" i="1"/>
  <c r="BD25" i="1"/>
  <c r="BC25" i="1"/>
  <c r="BB25" i="1"/>
  <c r="BA25" i="1"/>
  <c r="AZ25" i="1"/>
  <c r="AX25" i="1"/>
  <c r="BG24" i="1"/>
  <c r="BF24" i="1"/>
  <c r="BE24" i="1"/>
  <c r="BD24" i="1"/>
  <c r="BC24" i="1"/>
  <c r="BB24" i="1"/>
  <c r="BA24" i="1"/>
  <c r="AZ24" i="1"/>
  <c r="AY24" i="1"/>
  <c r="AX24" i="1"/>
  <c r="BG23" i="1"/>
  <c r="BF23" i="1"/>
  <c r="BE23" i="1"/>
  <c r="BD23" i="1"/>
  <c r="BC23" i="1"/>
  <c r="BB23" i="1"/>
  <c r="BA23" i="1"/>
  <c r="AZ23" i="1"/>
  <c r="AX23" i="1"/>
  <c r="BG22" i="1"/>
  <c r="BF22" i="1"/>
  <c r="BE22" i="1"/>
  <c r="BD22" i="1"/>
  <c r="BC22" i="1"/>
  <c r="BB22" i="1"/>
  <c r="BA22" i="1"/>
  <c r="AZ22" i="1"/>
  <c r="AY22" i="1"/>
  <c r="AX22" i="1"/>
  <c r="BG21" i="1"/>
  <c r="BF21" i="1"/>
  <c r="BE21" i="1"/>
  <c r="BD21" i="1"/>
  <c r="BC21" i="1"/>
  <c r="BB21" i="1"/>
  <c r="BA21" i="1"/>
  <c r="AZ21" i="1"/>
  <c r="AX21" i="1"/>
  <c r="BG20" i="1"/>
  <c r="BF20" i="1"/>
  <c r="BE20" i="1"/>
  <c r="BD20" i="1"/>
  <c r="BC20" i="1"/>
  <c r="BB20" i="1"/>
  <c r="BA20" i="1"/>
  <c r="AZ20" i="1"/>
  <c r="AY20" i="1"/>
  <c r="AX20" i="1"/>
  <c r="BG19" i="1"/>
  <c r="BF19" i="1"/>
  <c r="BE19" i="1"/>
  <c r="BD19" i="1"/>
  <c r="BC19" i="1"/>
  <c r="BB19" i="1"/>
  <c r="BA19" i="1"/>
  <c r="AZ19" i="1"/>
  <c r="AX19" i="1"/>
  <c r="BG18" i="1"/>
  <c r="BF18" i="1"/>
  <c r="BE18" i="1"/>
  <c r="BD18" i="1"/>
  <c r="BC18" i="1"/>
  <c r="BB18" i="1"/>
  <c r="BA18" i="1"/>
  <c r="AZ18" i="1"/>
  <c r="AY18" i="1"/>
  <c r="AX18" i="1"/>
  <c r="BG17" i="1"/>
  <c r="BF17" i="1"/>
  <c r="BE17" i="1"/>
  <c r="BD17" i="1"/>
  <c r="BC17" i="1"/>
  <c r="BB17" i="1"/>
  <c r="BA17" i="1"/>
  <c r="AZ17" i="1"/>
  <c r="AX17" i="1"/>
  <c r="BG16" i="1"/>
  <c r="BF16" i="1"/>
  <c r="BE16" i="1"/>
  <c r="BD16" i="1"/>
  <c r="BC16" i="1"/>
  <c r="BB16" i="1"/>
  <c r="BA16" i="1"/>
  <c r="AZ16" i="1"/>
  <c r="AY16" i="1"/>
  <c r="AX16" i="1"/>
  <c r="BG15" i="1"/>
  <c r="BF15" i="1"/>
  <c r="BE15" i="1"/>
  <c r="BD15" i="1"/>
  <c r="BC15" i="1"/>
  <c r="BB15" i="1"/>
  <c r="BA15" i="1"/>
  <c r="AZ15" i="1"/>
  <c r="AX15" i="1"/>
  <c r="BG14" i="1"/>
  <c r="BF14" i="1"/>
  <c r="BE14" i="1"/>
  <c r="BD14" i="1"/>
  <c r="BC14" i="1"/>
  <c r="BB14" i="1"/>
  <c r="BA14" i="1"/>
  <c r="AZ14" i="1"/>
  <c r="AY14" i="1"/>
  <c r="AX14" i="1"/>
  <c r="BG13" i="1"/>
  <c r="BF13" i="1"/>
  <c r="BE13" i="1"/>
  <c r="BD13" i="1"/>
  <c r="BC13" i="1"/>
  <c r="BB13" i="1"/>
  <c r="BA13" i="1"/>
  <c r="AZ13" i="1"/>
  <c r="AX13" i="1"/>
  <c r="BG12" i="1"/>
  <c r="BF12" i="1"/>
  <c r="BE12" i="1"/>
  <c r="BD12" i="1"/>
  <c r="BC12" i="1"/>
  <c r="BB12" i="1"/>
  <c r="BA12" i="1"/>
  <c r="AZ12" i="1"/>
  <c r="AY12" i="1"/>
  <c r="AX12" i="1"/>
  <c r="BG11" i="1"/>
  <c r="BF11" i="1"/>
  <c r="BE11" i="1"/>
  <c r="BD11" i="1"/>
  <c r="BC11" i="1"/>
  <c r="BB11" i="1"/>
  <c r="BA11" i="1"/>
  <c r="AZ11" i="1"/>
  <c r="AX11" i="1"/>
  <c r="BG10" i="1"/>
  <c r="BF10" i="1"/>
  <c r="BE10" i="1"/>
  <c r="BD10" i="1"/>
  <c r="BC10" i="1"/>
  <c r="BB10" i="1"/>
  <c r="BA10" i="1"/>
  <c r="AZ10" i="1"/>
  <c r="AY10" i="1"/>
  <c r="AX10" i="1"/>
  <c r="BG8" i="1"/>
  <c r="BF8" i="1"/>
  <c r="BE8" i="1"/>
  <c r="BD8" i="1"/>
  <c r="BC8" i="1"/>
  <c r="BB8" i="1"/>
  <c r="BA8" i="1"/>
  <c r="AZ8" i="1"/>
  <c r="AY8" i="1"/>
  <c r="AX8" i="1"/>
  <c r="AT233" i="2" l="1"/>
  <c r="BC147" i="1"/>
  <c r="AY226" i="1"/>
  <c r="BC226" i="1"/>
  <c r="BG226" i="1"/>
  <c r="BB227" i="1"/>
  <c r="BF227" i="1"/>
  <c r="AZ226" i="1"/>
  <c r="BD226" i="1"/>
  <c r="BC227" i="1"/>
  <c r="BG227" i="1"/>
  <c r="BE226" i="1"/>
  <c r="AZ227" i="1"/>
  <c r="BD227" i="1"/>
  <c r="BB226" i="1"/>
  <c r="BF226" i="1"/>
  <c r="BE227" i="1"/>
  <c r="AX226" i="1"/>
  <c r="AY146" i="1"/>
  <c r="BC146" i="1"/>
  <c r="BG146" i="1"/>
  <c r="BB147" i="1"/>
  <c r="BF147" i="1"/>
  <c r="AZ146" i="1"/>
  <c r="BD146" i="1"/>
  <c r="AX147" i="1"/>
  <c r="BA146" i="1"/>
  <c r="BE146" i="1"/>
  <c r="AZ147" i="1"/>
  <c r="AX146" i="1"/>
  <c r="BB146" i="1"/>
  <c r="BF146" i="1"/>
  <c r="BE147" i="1"/>
  <c r="AX108" i="1"/>
  <c r="BB108" i="1"/>
  <c r="AZ108" i="1"/>
  <c r="BD108" i="1"/>
  <c r="BA108" i="1"/>
  <c r="BE108" i="1"/>
  <c r="AY108" i="1"/>
  <c r="BC108" i="1"/>
  <c r="BH141" i="1"/>
  <c r="BG108" i="1"/>
  <c r="BH230" i="1"/>
  <c r="BH233" i="1" s="1"/>
  <c r="AY233" i="1" l="1"/>
  <c r="BE233" i="1"/>
  <c r="BC233" i="1"/>
  <c r="AX233" i="1"/>
  <c r="BB233" i="1"/>
  <c r="BD233" i="1"/>
  <c r="BG233" i="1"/>
  <c r="AZ233" i="1"/>
  <c r="AU77" i="1"/>
  <c r="AR77" i="2" s="1"/>
  <c r="AU76" i="1"/>
  <c r="AJ77" i="1"/>
  <c r="AH77" i="2" s="1"/>
  <c r="AH109" i="2" s="1"/>
  <c r="AH232" i="2" s="1"/>
  <c r="AJ76" i="1"/>
  <c r="AH76" i="2" s="1"/>
  <c r="AH108" i="2" s="1"/>
  <c r="AH233" i="2" s="1"/>
  <c r="Y77" i="1"/>
  <c r="X77" i="2" s="1"/>
  <c r="X109" i="2" s="1"/>
  <c r="X232" i="2" s="1"/>
  <c r="Y76" i="1"/>
  <c r="X76" i="2" s="1"/>
  <c r="X108" i="2" s="1"/>
  <c r="X233" i="2" s="1"/>
  <c r="N77" i="1"/>
  <c r="N77" i="2" s="1"/>
  <c r="N109" i="2" s="1"/>
  <c r="N232" i="2" s="1"/>
  <c r="N76" i="1"/>
  <c r="N76" i="2" s="1"/>
  <c r="N108" i="2" s="1"/>
  <c r="N233" i="2" s="1"/>
  <c r="BF76" i="1" l="1"/>
  <c r="BF108" i="1" s="1"/>
  <c r="BF233" i="1" s="1"/>
  <c r="AR76" i="2"/>
  <c r="AR109" i="2"/>
  <c r="AR232" i="2" s="1"/>
  <c r="BB77" i="2"/>
  <c r="BB109" i="2" s="1"/>
  <c r="BB232" i="2" s="1"/>
  <c r="BF77" i="1"/>
  <c r="O115" i="1"/>
  <c r="O147" i="1" s="1"/>
  <c r="AE111" i="1"/>
  <c r="AE147" i="1" s="1"/>
  <c r="AK115" i="1"/>
  <c r="AK113" i="1"/>
  <c r="AK147" i="1" s="1"/>
  <c r="O115" i="2" l="1"/>
  <c r="O147" i="2" s="1"/>
  <c r="AI113" i="2"/>
  <c r="BG113" i="1"/>
  <c r="AI115" i="2"/>
  <c r="BG115" i="1"/>
  <c r="AC111" i="2"/>
  <c r="AC147" i="2" s="1"/>
  <c r="BA111" i="1"/>
  <c r="BA147" i="1" s="1"/>
  <c r="AR108" i="2"/>
  <c r="AR233" i="2" s="1"/>
  <c r="BB76" i="2"/>
  <c r="BB108" i="2" s="1"/>
  <c r="BB233" i="2" s="1"/>
  <c r="O149" i="1"/>
  <c r="AS115" i="1"/>
  <c r="AS147" i="1" s="1"/>
  <c r="L115" i="1"/>
  <c r="L115" i="2" l="1"/>
  <c r="L147" i="1"/>
  <c r="L232" i="1" s="1"/>
  <c r="BC113" i="2"/>
  <c r="AI147" i="2"/>
  <c r="AI232" i="2" s="1"/>
  <c r="L147" i="2"/>
  <c r="L232" i="2" s="1"/>
  <c r="BC115" i="2"/>
  <c r="AP115" i="2"/>
  <c r="AP147" i="2" s="1"/>
  <c r="AP232" i="2" s="1"/>
  <c r="BD115" i="1"/>
  <c r="BD147" i="1" s="1"/>
  <c r="O149" i="2"/>
  <c r="O232" i="2" s="1"/>
  <c r="BG149" i="1"/>
  <c r="BG147" i="1"/>
  <c r="AW111" i="2"/>
  <c r="AW147" i="2" s="1"/>
  <c r="BC149" i="2" l="1"/>
  <c r="BC147" i="2"/>
  <c r="AZ115" i="2"/>
  <c r="BC232" i="2" l="1"/>
  <c r="AZ147" i="2"/>
  <c r="AZ232" i="2" s="1"/>
  <c r="T217" i="1" l="1"/>
  <c r="T216" i="1"/>
  <c r="AE217" i="1"/>
  <c r="AE216" i="1"/>
  <c r="AP217" i="1"/>
  <c r="AP227" i="1" s="1"/>
  <c r="AP216" i="1"/>
  <c r="AP226" i="1" s="1"/>
  <c r="I217" i="1"/>
  <c r="I216" i="1"/>
  <c r="S216" i="2" l="1"/>
  <c r="S226" i="2" s="1"/>
  <c r="S233" i="2" s="1"/>
  <c r="T226" i="1"/>
  <c r="S217" i="2"/>
  <c r="S227" i="2" s="1"/>
  <c r="S232" i="2" s="1"/>
  <c r="T227" i="1"/>
  <c r="I216" i="2"/>
  <c r="I226" i="2" s="1"/>
  <c r="I233" i="2" s="1"/>
  <c r="I226" i="1"/>
  <c r="AC216" i="2"/>
  <c r="AC226" i="2" s="1"/>
  <c r="AC233" i="2" s="1"/>
  <c r="AE226" i="1"/>
  <c r="I217" i="2"/>
  <c r="I227" i="2" s="1"/>
  <c r="I232" i="2" s="1"/>
  <c r="I227" i="1"/>
  <c r="AC217" i="2"/>
  <c r="AC227" i="2" s="1"/>
  <c r="AC232" i="2" s="1"/>
  <c r="AE227" i="1"/>
  <c r="AM216" i="2"/>
  <c r="AM226" i="2" s="1"/>
  <c r="AM233" i="2" s="1"/>
  <c r="BA216" i="1"/>
  <c r="BA226" i="1" s="1"/>
  <c r="BA233" i="1" s="1"/>
  <c r="AM217" i="2"/>
  <c r="AM227" i="2" s="1"/>
  <c r="AM232" i="2" s="1"/>
  <c r="BA217" i="1"/>
  <c r="BA227" i="1" s="1"/>
  <c r="BG9" i="1"/>
  <c r="BF9" i="1"/>
  <c r="BF109" i="1" s="1"/>
  <c r="BF232" i="1" s="1"/>
  <c r="BE9" i="1"/>
  <c r="BE109" i="1" s="1"/>
  <c r="BE232" i="1" s="1"/>
  <c r="BD9" i="1"/>
  <c r="BC9" i="1"/>
  <c r="BB9" i="1"/>
  <c r="BB109" i="1" s="1"/>
  <c r="BB232" i="1" s="1"/>
  <c r="BA9" i="1"/>
  <c r="BA109" i="1" s="1"/>
  <c r="BA232" i="1" s="1"/>
  <c r="AZ9" i="1"/>
  <c r="AZ109" i="1" s="1"/>
  <c r="AZ232" i="1" s="1"/>
  <c r="AX9" i="1"/>
  <c r="G231" i="1"/>
  <c r="G229" i="1"/>
  <c r="G225" i="1"/>
  <c r="G223" i="1"/>
  <c r="G221" i="1"/>
  <c r="G219" i="1"/>
  <c r="G217" i="1"/>
  <c r="G215" i="1"/>
  <c r="G213" i="1"/>
  <c r="G211" i="1"/>
  <c r="G209" i="1"/>
  <c r="G207" i="1"/>
  <c r="G205" i="1"/>
  <c r="G203" i="1"/>
  <c r="G201" i="1"/>
  <c r="G199" i="1"/>
  <c r="G197" i="1"/>
  <c r="G195" i="1"/>
  <c r="G193" i="1"/>
  <c r="G191" i="1"/>
  <c r="G189" i="1"/>
  <c r="G187" i="1"/>
  <c r="G185" i="1"/>
  <c r="G183" i="1"/>
  <c r="G181" i="1"/>
  <c r="G179" i="1"/>
  <c r="G177" i="1"/>
  <c r="G175" i="1"/>
  <c r="G173" i="1"/>
  <c r="G171" i="1"/>
  <c r="G169" i="1"/>
  <c r="G167" i="1"/>
  <c r="G165" i="1"/>
  <c r="G163" i="1"/>
  <c r="G161" i="1"/>
  <c r="G159" i="1"/>
  <c r="G157" i="1"/>
  <c r="G155" i="1"/>
  <c r="G153" i="1"/>
  <c r="G151" i="1"/>
  <c r="G149" i="1"/>
  <c r="G145" i="1"/>
  <c r="G139" i="1"/>
  <c r="G137" i="1"/>
  <c r="G135" i="1"/>
  <c r="G133" i="1"/>
  <c r="G131" i="1"/>
  <c r="G129" i="1"/>
  <c r="G127" i="1"/>
  <c r="G125" i="1"/>
  <c r="G123" i="1"/>
  <c r="G121" i="1"/>
  <c r="G119" i="1"/>
  <c r="G117" i="1"/>
  <c r="G115" i="1"/>
  <c r="G113" i="1"/>
  <c r="G111" i="1"/>
  <c r="G108" i="1"/>
  <c r="G233" i="1" s="1"/>
  <c r="G107" i="1"/>
  <c r="G103" i="1"/>
  <c r="G101" i="1"/>
  <c r="G99" i="1"/>
  <c r="G97" i="1"/>
  <c r="G95" i="1"/>
  <c r="G93" i="1"/>
  <c r="G91" i="1"/>
  <c r="G89" i="1"/>
  <c r="G87" i="1"/>
  <c r="G85" i="1"/>
  <c r="G83" i="1"/>
  <c r="G81" i="1"/>
  <c r="G79" i="1"/>
  <c r="G77" i="1"/>
  <c r="G75" i="1"/>
  <c r="G73" i="1"/>
  <c r="G71" i="1"/>
  <c r="G69" i="1"/>
  <c r="G67" i="1"/>
  <c r="G65" i="1"/>
  <c r="G63" i="1"/>
  <c r="G61" i="1"/>
  <c r="G59" i="1"/>
  <c r="G57" i="1"/>
  <c r="G55" i="1"/>
  <c r="G53" i="1"/>
  <c r="G51" i="1"/>
  <c r="G49" i="1"/>
  <c r="G47" i="1"/>
  <c r="G45" i="1"/>
  <c r="G43" i="1"/>
  <c r="G41" i="1"/>
  <c r="G39" i="1"/>
  <c r="G37" i="1"/>
  <c r="G35" i="1"/>
  <c r="G33" i="1"/>
  <c r="G31" i="1"/>
  <c r="G29" i="1"/>
  <c r="G27" i="1"/>
  <c r="G25" i="1"/>
  <c r="G23" i="1"/>
  <c r="G21" i="1"/>
  <c r="G19" i="1"/>
  <c r="G17" i="1"/>
  <c r="G15" i="1"/>
  <c r="G13" i="1"/>
  <c r="G11" i="1"/>
  <c r="G9" i="1"/>
  <c r="R231" i="1"/>
  <c r="R229" i="1"/>
  <c r="R225" i="1"/>
  <c r="R223" i="1"/>
  <c r="R221" i="1"/>
  <c r="R219" i="1"/>
  <c r="R217" i="1"/>
  <c r="R215" i="1"/>
  <c r="R213" i="1"/>
  <c r="R211" i="1"/>
  <c r="R209" i="1"/>
  <c r="R207" i="1"/>
  <c r="R205" i="1"/>
  <c r="R203" i="1"/>
  <c r="R201" i="1"/>
  <c r="R199" i="1"/>
  <c r="R197" i="1"/>
  <c r="R195" i="1"/>
  <c r="R193" i="1"/>
  <c r="R191" i="1"/>
  <c r="R189" i="1"/>
  <c r="R187" i="1"/>
  <c r="R185" i="1"/>
  <c r="R183" i="1"/>
  <c r="R181" i="1"/>
  <c r="R179" i="1"/>
  <c r="R177" i="1"/>
  <c r="R175" i="1"/>
  <c r="R173" i="1"/>
  <c r="R171" i="1"/>
  <c r="R169" i="1"/>
  <c r="R167" i="1"/>
  <c r="R165" i="1"/>
  <c r="R163" i="1"/>
  <c r="R161" i="1"/>
  <c r="R159" i="1"/>
  <c r="R157" i="1"/>
  <c r="R155" i="1"/>
  <c r="R153" i="1"/>
  <c r="R151" i="1"/>
  <c r="R149" i="1"/>
  <c r="R145" i="1"/>
  <c r="R139" i="1"/>
  <c r="R137" i="1"/>
  <c r="R135" i="1"/>
  <c r="R133" i="1"/>
  <c r="R131" i="1"/>
  <c r="R129" i="1"/>
  <c r="R127" i="1"/>
  <c r="R125" i="1"/>
  <c r="R123" i="1"/>
  <c r="R121" i="1"/>
  <c r="R119" i="1"/>
  <c r="R117" i="1"/>
  <c r="R115" i="1"/>
  <c r="R113" i="1"/>
  <c r="R111" i="1"/>
  <c r="R108" i="1"/>
  <c r="R233" i="1" s="1"/>
  <c r="R107" i="1"/>
  <c r="R103" i="1"/>
  <c r="R101" i="1"/>
  <c r="R99" i="1"/>
  <c r="R97" i="1"/>
  <c r="R95" i="1"/>
  <c r="R93" i="1"/>
  <c r="R91" i="1"/>
  <c r="R89" i="1"/>
  <c r="R87" i="1"/>
  <c r="R85" i="1"/>
  <c r="R83" i="1"/>
  <c r="R81" i="1"/>
  <c r="R79" i="1"/>
  <c r="R77" i="1"/>
  <c r="R75" i="1"/>
  <c r="R73" i="1"/>
  <c r="R71" i="1"/>
  <c r="R69" i="1"/>
  <c r="R67" i="1"/>
  <c r="R65" i="1"/>
  <c r="R63" i="1"/>
  <c r="R61" i="1"/>
  <c r="R59" i="1"/>
  <c r="R57" i="1"/>
  <c r="R55" i="1"/>
  <c r="R53" i="1"/>
  <c r="R51" i="1"/>
  <c r="R49" i="1"/>
  <c r="R47" i="1"/>
  <c r="R45" i="1"/>
  <c r="R43" i="1"/>
  <c r="R41" i="1"/>
  <c r="R39" i="1"/>
  <c r="R37" i="1"/>
  <c r="R35" i="1"/>
  <c r="R33" i="1"/>
  <c r="R31" i="1"/>
  <c r="R29" i="1"/>
  <c r="R27" i="1"/>
  <c r="R25" i="1"/>
  <c r="R23" i="1"/>
  <c r="R21" i="1"/>
  <c r="R19" i="1"/>
  <c r="R17" i="1"/>
  <c r="R15" i="1"/>
  <c r="R13" i="1"/>
  <c r="R11" i="1"/>
  <c r="R9" i="1"/>
  <c r="AC231" i="1"/>
  <c r="AC229" i="1"/>
  <c r="AC225" i="1"/>
  <c r="AC223" i="1"/>
  <c r="AC221" i="1"/>
  <c r="AC219" i="1"/>
  <c r="AC217" i="1"/>
  <c r="AC215" i="1"/>
  <c r="AC213" i="1"/>
  <c r="AC211" i="1"/>
  <c r="AC209" i="1"/>
  <c r="AC207" i="1"/>
  <c r="AC205" i="1"/>
  <c r="AC203" i="1"/>
  <c r="AC201" i="1"/>
  <c r="AC199" i="1"/>
  <c r="AC197" i="1"/>
  <c r="AC195" i="1"/>
  <c r="AC193" i="1"/>
  <c r="AC191" i="1"/>
  <c r="AC189" i="1"/>
  <c r="AC187" i="1"/>
  <c r="AC185" i="1"/>
  <c r="AC183" i="1"/>
  <c r="AC181" i="1"/>
  <c r="AC179" i="1"/>
  <c r="AC177" i="1"/>
  <c r="AC175" i="1"/>
  <c r="AC173" i="1"/>
  <c r="AC171" i="1"/>
  <c r="AC169" i="1"/>
  <c r="AC167" i="1"/>
  <c r="AC165" i="1"/>
  <c r="AC163" i="1"/>
  <c r="AC161" i="1"/>
  <c r="AC159" i="1"/>
  <c r="AC157" i="1"/>
  <c r="AC155" i="1"/>
  <c r="AC153" i="1"/>
  <c r="AC151" i="1"/>
  <c r="AC149" i="1"/>
  <c r="AC145" i="1"/>
  <c r="AC139" i="1"/>
  <c r="AC137" i="1"/>
  <c r="AC135" i="1"/>
  <c r="AC133" i="1"/>
  <c r="AC131" i="1"/>
  <c r="AC129" i="1"/>
  <c r="AC127" i="1"/>
  <c r="AC125" i="1"/>
  <c r="AC123" i="1"/>
  <c r="AC121" i="1"/>
  <c r="AC119" i="1"/>
  <c r="AC117" i="1"/>
  <c r="AC115" i="1"/>
  <c r="AC113" i="1"/>
  <c r="AC111" i="1"/>
  <c r="AC147" i="1" s="1"/>
  <c r="AC108" i="1"/>
  <c r="AC233" i="1" s="1"/>
  <c r="AC107" i="1"/>
  <c r="AC103" i="1"/>
  <c r="AC101" i="1"/>
  <c r="AC99" i="1"/>
  <c r="AC97" i="1"/>
  <c r="AC95" i="1"/>
  <c r="AC93" i="1"/>
  <c r="AC91" i="1"/>
  <c r="AC89" i="1"/>
  <c r="AC87" i="1"/>
  <c r="AC85" i="1"/>
  <c r="AC83" i="1"/>
  <c r="AC81" i="1"/>
  <c r="AC79" i="1"/>
  <c r="AC77" i="1"/>
  <c r="AC75" i="1"/>
  <c r="AC73" i="1"/>
  <c r="AC71" i="1"/>
  <c r="AC69" i="1"/>
  <c r="AC67" i="1"/>
  <c r="AC65" i="1"/>
  <c r="AC63" i="1"/>
  <c r="AC61" i="1"/>
  <c r="AC59" i="1"/>
  <c r="AC57" i="1"/>
  <c r="AC55" i="1"/>
  <c r="AC53" i="1"/>
  <c r="AC51" i="1"/>
  <c r="AC49" i="1"/>
  <c r="AC47" i="1"/>
  <c r="AC45" i="1"/>
  <c r="AC43" i="1"/>
  <c r="AC41" i="1"/>
  <c r="AC39" i="1"/>
  <c r="AC37" i="1"/>
  <c r="AC35" i="1"/>
  <c r="AC33" i="1"/>
  <c r="AC31" i="1"/>
  <c r="AC29" i="1"/>
  <c r="AC27" i="1"/>
  <c r="AC25" i="1"/>
  <c r="AC23" i="1"/>
  <c r="AC21" i="1"/>
  <c r="AC19" i="1"/>
  <c r="AC17" i="1"/>
  <c r="AC15" i="1"/>
  <c r="AC13" i="1"/>
  <c r="AC11" i="1"/>
  <c r="AC9" i="1"/>
  <c r="AN231" i="1"/>
  <c r="AW231" i="1" s="1"/>
  <c r="AN229" i="1"/>
  <c r="AW229" i="1" s="1"/>
  <c r="AN225" i="1"/>
  <c r="AN223" i="1"/>
  <c r="AW223" i="1" s="1"/>
  <c r="AN221" i="1"/>
  <c r="AW221" i="1" s="1"/>
  <c r="AN219" i="1"/>
  <c r="AW219" i="1" s="1"/>
  <c r="AN217" i="1"/>
  <c r="AW217" i="1" s="1"/>
  <c r="AN215" i="1"/>
  <c r="AW215" i="1" s="1"/>
  <c r="AN213" i="1"/>
  <c r="AW213" i="1" s="1"/>
  <c r="AN211" i="1"/>
  <c r="AW211" i="1" s="1"/>
  <c r="AN209" i="1"/>
  <c r="AW209" i="1" s="1"/>
  <c r="AN207" i="1"/>
  <c r="AW207" i="1" s="1"/>
  <c r="AN205" i="1"/>
  <c r="AW205" i="1" s="1"/>
  <c r="AN203" i="1"/>
  <c r="AW203" i="1" s="1"/>
  <c r="AN201" i="1"/>
  <c r="AW201" i="1" s="1"/>
  <c r="AN199" i="1"/>
  <c r="AW199" i="1" s="1"/>
  <c r="AN197" i="1"/>
  <c r="AW197" i="1" s="1"/>
  <c r="AN195" i="1"/>
  <c r="AW195" i="1" s="1"/>
  <c r="AN193" i="1"/>
  <c r="AW193" i="1" s="1"/>
  <c r="AN191" i="1"/>
  <c r="AW191" i="1" s="1"/>
  <c r="AN189" i="1"/>
  <c r="AW189" i="1" s="1"/>
  <c r="AN187" i="1"/>
  <c r="AW187" i="1" s="1"/>
  <c r="AN185" i="1"/>
  <c r="AW185" i="1" s="1"/>
  <c r="AN183" i="1"/>
  <c r="AW183" i="1" s="1"/>
  <c r="AN181" i="1"/>
  <c r="AW181" i="1" s="1"/>
  <c r="AN179" i="1"/>
  <c r="AW179" i="1" s="1"/>
  <c r="AN177" i="1"/>
  <c r="AW177" i="1" s="1"/>
  <c r="AN175" i="1"/>
  <c r="AW175" i="1" s="1"/>
  <c r="AN173" i="1"/>
  <c r="AW173" i="1" s="1"/>
  <c r="AN171" i="1"/>
  <c r="AW171" i="1" s="1"/>
  <c r="AN169" i="1"/>
  <c r="AW169" i="1" s="1"/>
  <c r="AN167" i="1"/>
  <c r="AW167" i="1" s="1"/>
  <c r="AN165" i="1"/>
  <c r="AW165" i="1" s="1"/>
  <c r="AN163" i="1"/>
  <c r="AW163" i="1" s="1"/>
  <c r="AN161" i="1"/>
  <c r="AW161" i="1" s="1"/>
  <c r="AN159" i="1"/>
  <c r="AW159" i="1" s="1"/>
  <c r="AN157" i="1"/>
  <c r="AW157" i="1" s="1"/>
  <c r="AN155" i="1"/>
  <c r="AW155" i="1" s="1"/>
  <c r="AN153" i="1"/>
  <c r="AW153" i="1" s="1"/>
  <c r="AN151" i="1"/>
  <c r="AW151" i="1" s="1"/>
  <c r="AN149" i="1"/>
  <c r="AW149" i="1" s="1"/>
  <c r="AN145" i="1"/>
  <c r="AW145" i="1" s="1"/>
  <c r="AW143" i="1"/>
  <c r="AN139" i="1"/>
  <c r="AW139" i="1" s="1"/>
  <c r="AN137" i="1"/>
  <c r="AW137" i="1" s="1"/>
  <c r="AN135" i="1"/>
  <c r="AW135" i="1" s="1"/>
  <c r="AN133" i="1"/>
  <c r="AW133" i="1" s="1"/>
  <c r="AN131" i="1"/>
  <c r="AW131" i="1" s="1"/>
  <c r="AN129" i="1"/>
  <c r="AW129" i="1" s="1"/>
  <c r="AN127" i="1"/>
  <c r="AN125" i="1"/>
  <c r="AN123" i="1"/>
  <c r="AN121" i="1"/>
  <c r="AN119" i="1"/>
  <c r="AW119" i="1" s="1"/>
  <c r="AN117" i="1"/>
  <c r="AN115" i="1"/>
  <c r="AN113" i="1"/>
  <c r="AW113" i="1" s="1"/>
  <c r="AN111" i="1"/>
  <c r="AN107" i="1"/>
  <c r="AW107" i="1" s="1"/>
  <c r="AW105" i="1"/>
  <c r="AN103" i="1"/>
  <c r="AW103" i="1" s="1"/>
  <c r="AN101" i="1"/>
  <c r="AN99" i="1"/>
  <c r="AW99" i="1" s="1"/>
  <c r="AN97" i="1"/>
  <c r="AW97" i="1" s="1"/>
  <c r="AN95" i="1"/>
  <c r="AW95" i="1" s="1"/>
  <c r="AN93" i="1"/>
  <c r="AN91" i="1"/>
  <c r="AW91" i="1" s="1"/>
  <c r="AN89" i="1"/>
  <c r="AW89" i="1" s="1"/>
  <c r="AN87" i="1"/>
  <c r="AW87" i="1" s="1"/>
  <c r="AN85" i="1"/>
  <c r="AN83" i="1"/>
  <c r="AW83" i="1" s="1"/>
  <c r="AN81" i="1"/>
  <c r="AW81" i="1" s="1"/>
  <c r="AN79" i="1"/>
  <c r="AW79" i="1" s="1"/>
  <c r="AN77" i="1"/>
  <c r="AN75" i="1"/>
  <c r="AW75" i="1" s="1"/>
  <c r="AN73" i="1"/>
  <c r="AW73" i="1" s="1"/>
  <c r="AN71" i="1"/>
  <c r="AW71" i="1" s="1"/>
  <c r="AN69" i="1"/>
  <c r="AN67" i="1"/>
  <c r="AW67" i="1" s="1"/>
  <c r="AN65" i="1"/>
  <c r="AN63" i="1"/>
  <c r="AW63" i="1" s="1"/>
  <c r="AN61" i="1"/>
  <c r="AW61" i="1" s="1"/>
  <c r="AN59" i="1"/>
  <c r="AW59" i="1" s="1"/>
  <c r="AN57" i="1"/>
  <c r="AN55" i="1"/>
  <c r="AW55" i="1" s="1"/>
  <c r="AN53" i="1"/>
  <c r="AN51" i="1"/>
  <c r="AW51" i="1" s="1"/>
  <c r="AN49" i="1"/>
  <c r="AN47" i="1"/>
  <c r="AW47" i="1" s="1"/>
  <c r="AN45" i="1"/>
  <c r="AN43" i="1"/>
  <c r="AW43" i="1" s="1"/>
  <c r="AN41" i="1"/>
  <c r="AN39" i="1"/>
  <c r="AW39" i="1" s="1"/>
  <c r="AN37" i="1"/>
  <c r="AN35" i="1"/>
  <c r="AW35" i="1" s="1"/>
  <c r="AN33" i="1"/>
  <c r="AN31" i="1"/>
  <c r="AW31" i="1" s="1"/>
  <c r="AN29" i="1"/>
  <c r="AN27" i="1"/>
  <c r="AW27" i="1" s="1"/>
  <c r="AN25" i="1"/>
  <c r="AN23" i="1"/>
  <c r="AW23" i="1" s="1"/>
  <c r="AN21" i="1"/>
  <c r="AN19" i="1"/>
  <c r="AW19" i="1" s="1"/>
  <c r="AN17" i="1"/>
  <c r="AN15" i="1"/>
  <c r="AW15" i="1" s="1"/>
  <c r="AN13" i="1"/>
  <c r="AN11" i="1"/>
  <c r="AW11" i="1" s="1"/>
  <c r="AN9" i="1"/>
  <c r="AW9" i="1" s="1"/>
  <c r="AW111" i="1" l="1"/>
  <c r="AN147" i="1"/>
  <c r="G147" i="1"/>
  <c r="R147" i="1"/>
  <c r="AK25" i="2"/>
  <c r="AW25" i="1"/>
  <c r="AK123" i="2"/>
  <c r="AW123" i="1"/>
  <c r="AK13" i="2"/>
  <c r="AW13" i="1"/>
  <c r="AK29" i="2"/>
  <c r="AW29" i="1"/>
  <c r="AK37" i="2"/>
  <c r="AW37" i="1"/>
  <c r="AK69" i="2"/>
  <c r="AW69" i="1"/>
  <c r="AK85" i="2"/>
  <c r="AW85" i="1"/>
  <c r="AK101" i="2"/>
  <c r="AW101" i="1"/>
  <c r="AK121" i="2"/>
  <c r="AW121" i="1"/>
  <c r="AA15" i="2"/>
  <c r="AL15" i="1"/>
  <c r="AA23" i="2"/>
  <c r="AL23" i="1"/>
  <c r="AA31" i="2"/>
  <c r="AL31" i="1"/>
  <c r="AA39" i="2"/>
  <c r="AL39" i="1"/>
  <c r="AA47" i="2"/>
  <c r="AL47" i="1"/>
  <c r="AA55" i="2"/>
  <c r="AL55" i="1"/>
  <c r="AA63" i="2"/>
  <c r="AL63" i="1"/>
  <c r="AA71" i="2"/>
  <c r="AL71" i="1"/>
  <c r="AA79" i="2"/>
  <c r="AL79" i="1"/>
  <c r="AA87" i="2"/>
  <c r="AL87" i="1"/>
  <c r="AA95" i="2"/>
  <c r="AL95" i="1"/>
  <c r="AA103" i="2"/>
  <c r="AL103" i="1"/>
  <c r="AA111" i="2"/>
  <c r="AL111" i="1"/>
  <c r="AA119" i="2"/>
  <c r="AL119" i="1"/>
  <c r="AA127" i="2"/>
  <c r="AL127" i="1"/>
  <c r="AA135" i="2"/>
  <c r="AL135" i="1"/>
  <c r="AA145" i="2"/>
  <c r="AL145" i="1"/>
  <c r="AA153" i="2"/>
  <c r="AL153" i="1"/>
  <c r="AA161" i="2"/>
  <c r="AL161" i="1"/>
  <c r="AA169" i="2"/>
  <c r="AL169" i="1"/>
  <c r="AA177" i="2"/>
  <c r="AL177" i="1"/>
  <c r="AA185" i="2"/>
  <c r="AL185" i="1"/>
  <c r="AA193" i="2"/>
  <c r="AL193" i="1"/>
  <c r="AA201" i="2"/>
  <c r="AL201" i="1"/>
  <c r="AA209" i="2"/>
  <c r="AL209" i="1"/>
  <c r="AA217" i="2"/>
  <c r="AL217" i="1"/>
  <c r="AA225" i="2"/>
  <c r="AL225" i="1"/>
  <c r="AC227" i="1"/>
  <c r="Q11" i="2"/>
  <c r="AA11" i="1"/>
  <c r="Q19" i="2"/>
  <c r="AA19" i="1"/>
  <c r="Q27" i="2"/>
  <c r="AA27" i="1"/>
  <c r="Q35" i="2"/>
  <c r="AA35" i="1"/>
  <c r="Q43" i="2"/>
  <c r="AA43" i="1"/>
  <c r="Q51" i="2"/>
  <c r="AA51" i="1"/>
  <c r="Q59" i="2"/>
  <c r="AA59" i="1"/>
  <c r="Q67" i="2"/>
  <c r="AA67" i="1"/>
  <c r="Q75" i="2"/>
  <c r="AA75" i="1"/>
  <c r="Q83" i="2"/>
  <c r="AA83" i="1"/>
  <c r="Q91" i="2"/>
  <c r="AA91" i="1"/>
  <c r="Q99" i="2"/>
  <c r="AA99" i="1"/>
  <c r="Q107" i="2"/>
  <c r="AA107" i="1"/>
  <c r="Q115" i="2"/>
  <c r="AA115" i="1"/>
  <c r="Q123" i="2"/>
  <c r="AA123" i="1"/>
  <c r="Q131" i="2"/>
  <c r="AA131" i="1"/>
  <c r="Q139" i="2"/>
  <c r="AA139" i="1"/>
  <c r="Q149" i="2"/>
  <c r="AA149" i="1"/>
  <c r="Q157" i="2"/>
  <c r="AA157" i="1"/>
  <c r="Q165" i="2"/>
  <c r="AA165" i="1"/>
  <c r="Q173" i="2"/>
  <c r="AA173" i="1"/>
  <c r="Q181" i="2"/>
  <c r="AA181" i="1"/>
  <c r="Q189" i="2"/>
  <c r="AA189" i="1"/>
  <c r="Q197" i="2"/>
  <c r="AA197" i="1"/>
  <c r="Q205" i="2"/>
  <c r="AA205" i="1"/>
  <c r="Q213" i="2"/>
  <c r="AA213" i="1"/>
  <c r="Q221" i="2"/>
  <c r="AA221" i="1"/>
  <c r="Q231" i="2"/>
  <c r="AA231" i="1"/>
  <c r="G15" i="2"/>
  <c r="P15" i="1"/>
  <c r="G23" i="2"/>
  <c r="P23" i="1"/>
  <c r="G31" i="2"/>
  <c r="P31" i="1"/>
  <c r="G39" i="2"/>
  <c r="P39" i="1"/>
  <c r="G47" i="2"/>
  <c r="P47" i="1"/>
  <c r="G55" i="2"/>
  <c r="P55" i="1"/>
  <c r="G63" i="2"/>
  <c r="P63" i="1"/>
  <c r="G71" i="2"/>
  <c r="P71" i="1"/>
  <c r="G79" i="2"/>
  <c r="P79" i="1"/>
  <c r="G87" i="2"/>
  <c r="P87" i="1"/>
  <c r="G95" i="2"/>
  <c r="P95" i="1"/>
  <c r="G103" i="2"/>
  <c r="P103" i="1"/>
  <c r="G111" i="2"/>
  <c r="P111" i="1"/>
  <c r="G119" i="2"/>
  <c r="P119" i="1"/>
  <c r="G127" i="2"/>
  <c r="P127" i="1"/>
  <c r="G135" i="2"/>
  <c r="P135" i="1"/>
  <c r="G145" i="2"/>
  <c r="P145" i="1"/>
  <c r="G153" i="2"/>
  <c r="P153" i="1"/>
  <c r="G161" i="2"/>
  <c r="P161" i="1"/>
  <c r="G169" i="2"/>
  <c r="P169" i="1"/>
  <c r="G177" i="2"/>
  <c r="P177" i="1"/>
  <c r="G185" i="2"/>
  <c r="P185" i="1"/>
  <c r="G193" i="2"/>
  <c r="P193" i="1"/>
  <c r="G201" i="2"/>
  <c r="P201" i="1"/>
  <c r="G209" i="2"/>
  <c r="P209" i="1"/>
  <c r="G217" i="2"/>
  <c r="P217" i="1"/>
  <c r="G225" i="2"/>
  <c r="P225" i="1"/>
  <c r="G227" i="1"/>
  <c r="AK17" i="2"/>
  <c r="AW17" i="1"/>
  <c r="AK65" i="2"/>
  <c r="AW65" i="1"/>
  <c r="AA9" i="2"/>
  <c r="AL9" i="1"/>
  <c r="AA17" i="2"/>
  <c r="AL17" i="1"/>
  <c r="AA25" i="2"/>
  <c r="AL25" i="1"/>
  <c r="AA33" i="2"/>
  <c r="AL33" i="1"/>
  <c r="AA41" i="2"/>
  <c r="AL41" i="1"/>
  <c r="AA49" i="2"/>
  <c r="AL49" i="1"/>
  <c r="AA57" i="2"/>
  <c r="AL57" i="1"/>
  <c r="AA65" i="2"/>
  <c r="AL65" i="1"/>
  <c r="AA73" i="2"/>
  <c r="AL73" i="1"/>
  <c r="AA81" i="2"/>
  <c r="AL81" i="1"/>
  <c r="AA89" i="2"/>
  <c r="AL89" i="1"/>
  <c r="AA97" i="2"/>
  <c r="AL97" i="1"/>
  <c r="AA113" i="2"/>
  <c r="AL113" i="1"/>
  <c r="AA121" i="2"/>
  <c r="AL121" i="1"/>
  <c r="AA129" i="2"/>
  <c r="AL129" i="1"/>
  <c r="AA137" i="2"/>
  <c r="AL137" i="1"/>
  <c r="AA155" i="2"/>
  <c r="AL155" i="1"/>
  <c r="AA163" i="2"/>
  <c r="AL163" i="1"/>
  <c r="AA171" i="2"/>
  <c r="AL171" i="1"/>
  <c r="AA179" i="2"/>
  <c r="AL179" i="1"/>
  <c r="AA187" i="2"/>
  <c r="AL187" i="1"/>
  <c r="AA195" i="2"/>
  <c r="AL195" i="1"/>
  <c r="AA203" i="2"/>
  <c r="AL203" i="1"/>
  <c r="AA211" i="2"/>
  <c r="AL211" i="1"/>
  <c r="AA219" i="2"/>
  <c r="AL219" i="1"/>
  <c r="AA229" i="2"/>
  <c r="AL229" i="1"/>
  <c r="Q13" i="2"/>
  <c r="AA13" i="1"/>
  <c r="Q21" i="2"/>
  <c r="AA21" i="1"/>
  <c r="Q29" i="2"/>
  <c r="AA29" i="1"/>
  <c r="Q37" i="2"/>
  <c r="AA37" i="1"/>
  <c r="Q45" i="2"/>
  <c r="AA45" i="1"/>
  <c r="Q53" i="2"/>
  <c r="AA53" i="1"/>
  <c r="Q61" i="2"/>
  <c r="AA61" i="1"/>
  <c r="Q69" i="2"/>
  <c r="AA69" i="1"/>
  <c r="Q77" i="2"/>
  <c r="AA77" i="1"/>
  <c r="Q85" i="2"/>
  <c r="AA85" i="1"/>
  <c r="Q93" i="2"/>
  <c r="AA93" i="1"/>
  <c r="Q101" i="2"/>
  <c r="AA101" i="1"/>
  <c r="Q117" i="2"/>
  <c r="AA117" i="1"/>
  <c r="Q125" i="2"/>
  <c r="AA125" i="1"/>
  <c r="Q133" i="2"/>
  <c r="AA133" i="1"/>
  <c r="Q151" i="2"/>
  <c r="AA151" i="1"/>
  <c r="Q159" i="2"/>
  <c r="AA159" i="1"/>
  <c r="Q167" i="2"/>
  <c r="AA167" i="1"/>
  <c r="Q175" i="2"/>
  <c r="AA175" i="1"/>
  <c r="Q183" i="2"/>
  <c r="AA183" i="1"/>
  <c r="Q191" i="2"/>
  <c r="AA191" i="1"/>
  <c r="Q199" i="2"/>
  <c r="AA199" i="1"/>
  <c r="Q207" i="2"/>
  <c r="AA207" i="1"/>
  <c r="Q215" i="2"/>
  <c r="AA215" i="1"/>
  <c r="Q223" i="2"/>
  <c r="AA223" i="1"/>
  <c r="G9" i="2"/>
  <c r="P9" i="1"/>
  <c r="G17" i="2"/>
  <c r="P17" i="1"/>
  <c r="G25" i="2"/>
  <c r="P25" i="1"/>
  <c r="G33" i="2"/>
  <c r="P33" i="1"/>
  <c r="G41" i="2"/>
  <c r="P41" i="1"/>
  <c r="G49" i="2"/>
  <c r="P49" i="1"/>
  <c r="G57" i="2"/>
  <c r="P57" i="1"/>
  <c r="G65" i="2"/>
  <c r="P65" i="1"/>
  <c r="G73" i="2"/>
  <c r="P73" i="1"/>
  <c r="G81" i="2"/>
  <c r="P81" i="1"/>
  <c r="G89" i="2"/>
  <c r="P89" i="1"/>
  <c r="G97" i="2"/>
  <c r="P97" i="1"/>
  <c r="G113" i="2"/>
  <c r="P113" i="1"/>
  <c r="G121" i="2"/>
  <c r="P121" i="1"/>
  <c r="G129" i="2"/>
  <c r="P129" i="1"/>
  <c r="G137" i="2"/>
  <c r="P137" i="1"/>
  <c r="G155" i="2"/>
  <c r="P155" i="1"/>
  <c r="G163" i="2"/>
  <c r="P163" i="1"/>
  <c r="G171" i="2"/>
  <c r="P171" i="1"/>
  <c r="G179" i="2"/>
  <c r="P179" i="1"/>
  <c r="G187" i="2"/>
  <c r="P187" i="1"/>
  <c r="G195" i="2"/>
  <c r="P195" i="1"/>
  <c r="G203" i="2"/>
  <c r="P203" i="1"/>
  <c r="G211" i="2"/>
  <c r="P211" i="1"/>
  <c r="G219" i="2"/>
  <c r="P219" i="1"/>
  <c r="G229" i="2"/>
  <c r="P229" i="1"/>
  <c r="AK41" i="2"/>
  <c r="AW41" i="1"/>
  <c r="AK57" i="2"/>
  <c r="AW57" i="1"/>
  <c r="AK117" i="2"/>
  <c r="AW117" i="1"/>
  <c r="AK125" i="2"/>
  <c r="AW125" i="1"/>
  <c r="AW225" i="1"/>
  <c r="AN227" i="1"/>
  <c r="AW227" i="1" s="1"/>
  <c r="AA11" i="2"/>
  <c r="AL11" i="1"/>
  <c r="AA19" i="2"/>
  <c r="AL19" i="1"/>
  <c r="AA27" i="2"/>
  <c r="AL27" i="1"/>
  <c r="AA35" i="2"/>
  <c r="AL35" i="1"/>
  <c r="AA43" i="2"/>
  <c r="AL43" i="1"/>
  <c r="AA51" i="2"/>
  <c r="AL51" i="1"/>
  <c r="AA59" i="2"/>
  <c r="AL59" i="1"/>
  <c r="AA67" i="2"/>
  <c r="AL67" i="1"/>
  <c r="AA75" i="2"/>
  <c r="AL75" i="1"/>
  <c r="AA83" i="2"/>
  <c r="AL83" i="1"/>
  <c r="AA91" i="2"/>
  <c r="AL91" i="1"/>
  <c r="AA99" i="2"/>
  <c r="AL99" i="1"/>
  <c r="AA107" i="2"/>
  <c r="AL107" i="1"/>
  <c r="AA115" i="2"/>
  <c r="AL115" i="1"/>
  <c r="AA123" i="2"/>
  <c r="AL123" i="1"/>
  <c r="AA131" i="2"/>
  <c r="AL131" i="1"/>
  <c r="AA139" i="2"/>
  <c r="AL139" i="1"/>
  <c r="AA149" i="2"/>
  <c r="AL149" i="1"/>
  <c r="AA157" i="2"/>
  <c r="AL157" i="1"/>
  <c r="AA165" i="2"/>
  <c r="AL165" i="1"/>
  <c r="AA173" i="2"/>
  <c r="AL173" i="1"/>
  <c r="AA181" i="2"/>
  <c r="AL181" i="1"/>
  <c r="AA189" i="2"/>
  <c r="AL189" i="1"/>
  <c r="AA197" i="2"/>
  <c r="AL197" i="1"/>
  <c r="AA205" i="2"/>
  <c r="AL205" i="1"/>
  <c r="AA213" i="2"/>
  <c r="AL213" i="1"/>
  <c r="AA221" i="2"/>
  <c r="AL221" i="1"/>
  <c r="AA231" i="2"/>
  <c r="AL231" i="1"/>
  <c r="Q15" i="2"/>
  <c r="AA15" i="1"/>
  <c r="Q23" i="2"/>
  <c r="AA23" i="1"/>
  <c r="Q31" i="2"/>
  <c r="AA31" i="1"/>
  <c r="Q39" i="2"/>
  <c r="AA39" i="1"/>
  <c r="Q47" i="2"/>
  <c r="AA47" i="1"/>
  <c r="Q55" i="2"/>
  <c r="AA55" i="1"/>
  <c r="Q63" i="2"/>
  <c r="AA63" i="1"/>
  <c r="Q71" i="2"/>
  <c r="AA71" i="1"/>
  <c r="Q79" i="2"/>
  <c r="AA79" i="1"/>
  <c r="Q87" i="2"/>
  <c r="AA87" i="1"/>
  <c r="Q95" i="2"/>
  <c r="AA95" i="1"/>
  <c r="Q103" i="2"/>
  <c r="AA103" i="1"/>
  <c r="Q111" i="2"/>
  <c r="AA111" i="1"/>
  <c r="Q119" i="2"/>
  <c r="AA119" i="1"/>
  <c r="Q127" i="2"/>
  <c r="AA127" i="1"/>
  <c r="Q135" i="2"/>
  <c r="AA135" i="1"/>
  <c r="Q145" i="2"/>
  <c r="AA145" i="1"/>
  <c r="Q153" i="2"/>
  <c r="AA153" i="1"/>
  <c r="Q161" i="2"/>
  <c r="AA161" i="1"/>
  <c r="Q169" i="2"/>
  <c r="AA169" i="1"/>
  <c r="Q177" i="2"/>
  <c r="AA177" i="1"/>
  <c r="Q185" i="2"/>
  <c r="AA185" i="1"/>
  <c r="Q193" i="2"/>
  <c r="AA193" i="1"/>
  <c r="Q201" i="2"/>
  <c r="AA201" i="1"/>
  <c r="Q209" i="2"/>
  <c r="AA209" i="1"/>
  <c r="Q217" i="2"/>
  <c r="AA217" i="1"/>
  <c r="Q225" i="2"/>
  <c r="AA225" i="1"/>
  <c r="R227" i="1"/>
  <c r="G11" i="2"/>
  <c r="P11" i="1"/>
  <c r="G19" i="2"/>
  <c r="P19" i="1"/>
  <c r="G27" i="2"/>
  <c r="P27" i="1"/>
  <c r="G35" i="2"/>
  <c r="P35" i="1"/>
  <c r="G43" i="2"/>
  <c r="P43" i="1"/>
  <c r="G51" i="2"/>
  <c r="P51" i="1"/>
  <c r="G59" i="2"/>
  <c r="P59" i="1"/>
  <c r="G67" i="2"/>
  <c r="P67" i="1"/>
  <c r="G75" i="2"/>
  <c r="P75" i="1"/>
  <c r="G83" i="2"/>
  <c r="P83" i="1"/>
  <c r="G91" i="2"/>
  <c r="P91" i="1"/>
  <c r="G99" i="2"/>
  <c r="P99" i="1"/>
  <c r="G107" i="2"/>
  <c r="P107" i="1"/>
  <c r="G115" i="2"/>
  <c r="P115" i="1"/>
  <c r="G123" i="2"/>
  <c r="P123" i="1"/>
  <c r="G131" i="2"/>
  <c r="P131" i="1"/>
  <c r="G139" i="2"/>
  <c r="P139" i="1"/>
  <c r="G149" i="2"/>
  <c r="P149" i="1"/>
  <c r="G157" i="2"/>
  <c r="P157" i="1"/>
  <c r="G165" i="2"/>
  <c r="P165" i="1"/>
  <c r="G173" i="2"/>
  <c r="P173" i="1"/>
  <c r="G181" i="2"/>
  <c r="P181" i="1"/>
  <c r="G189" i="2"/>
  <c r="P189" i="1"/>
  <c r="G197" i="2"/>
  <c r="P197" i="1"/>
  <c r="G205" i="2"/>
  <c r="P205" i="1"/>
  <c r="G213" i="2"/>
  <c r="P213" i="1"/>
  <c r="G221" i="2"/>
  <c r="P221" i="1"/>
  <c r="G231" i="2"/>
  <c r="P231" i="1"/>
  <c r="AK33" i="2"/>
  <c r="AW33" i="1"/>
  <c r="AK49" i="2"/>
  <c r="AW49" i="1"/>
  <c r="AK115" i="2"/>
  <c r="AU115" i="2" s="1"/>
  <c r="BD115" i="2" s="1"/>
  <c r="AW115" i="1"/>
  <c r="AK21" i="2"/>
  <c r="AW21" i="1"/>
  <c r="AK45" i="2"/>
  <c r="AW45" i="1"/>
  <c r="AK53" i="2"/>
  <c r="AW53" i="1"/>
  <c r="AK77" i="2"/>
  <c r="AW77" i="1"/>
  <c r="AK93" i="2"/>
  <c r="AW93" i="1"/>
  <c r="AK127" i="2"/>
  <c r="AW127" i="1"/>
  <c r="AA13" i="2"/>
  <c r="AL13" i="1"/>
  <c r="AA21" i="2"/>
  <c r="AL21" i="1"/>
  <c r="AA29" i="2"/>
  <c r="AL29" i="1"/>
  <c r="AA37" i="2"/>
  <c r="AL37" i="1"/>
  <c r="AA45" i="2"/>
  <c r="AL45" i="1"/>
  <c r="AA53" i="2"/>
  <c r="AL53" i="1"/>
  <c r="AA61" i="2"/>
  <c r="AL61" i="1"/>
  <c r="AA69" i="2"/>
  <c r="AL69" i="1"/>
  <c r="AA77" i="2"/>
  <c r="AL77" i="1"/>
  <c r="AA85" i="2"/>
  <c r="AL85" i="1"/>
  <c r="AA93" i="2"/>
  <c r="AL93" i="1"/>
  <c r="AA101" i="2"/>
  <c r="AL101" i="1"/>
  <c r="AA117" i="2"/>
  <c r="AL117" i="1"/>
  <c r="AA125" i="2"/>
  <c r="AL125" i="1"/>
  <c r="AA133" i="2"/>
  <c r="AL133" i="1"/>
  <c r="AA151" i="2"/>
  <c r="AL151" i="1"/>
  <c r="AA159" i="2"/>
  <c r="AL159" i="1"/>
  <c r="AA167" i="2"/>
  <c r="AL167" i="1"/>
  <c r="AA175" i="2"/>
  <c r="AL175" i="1"/>
  <c r="AA183" i="2"/>
  <c r="AL183" i="1"/>
  <c r="AA191" i="2"/>
  <c r="AL191" i="1"/>
  <c r="AA199" i="2"/>
  <c r="AL199" i="1"/>
  <c r="AA207" i="2"/>
  <c r="AL207" i="1"/>
  <c r="AA215" i="2"/>
  <c r="AL215" i="1"/>
  <c r="AA223" i="2"/>
  <c r="AL223" i="1"/>
  <c r="Q9" i="2"/>
  <c r="AA9" i="1"/>
  <c r="Q17" i="2"/>
  <c r="AA17" i="1"/>
  <c r="Q25" i="2"/>
  <c r="AA25" i="1"/>
  <c r="Q33" i="2"/>
  <c r="AA33" i="1"/>
  <c r="Q41" i="2"/>
  <c r="AA41" i="1"/>
  <c r="Q49" i="2"/>
  <c r="AA49" i="1"/>
  <c r="Q57" i="2"/>
  <c r="AA57" i="1"/>
  <c r="Q65" i="2"/>
  <c r="AA65" i="1"/>
  <c r="Q73" i="2"/>
  <c r="AA73" i="1"/>
  <c r="Q81" i="2"/>
  <c r="AA81" i="1"/>
  <c r="Q89" i="2"/>
  <c r="AA89" i="1"/>
  <c r="Q97" i="2"/>
  <c r="AA97" i="1"/>
  <c r="Q113" i="2"/>
  <c r="AA113" i="1"/>
  <c r="Q121" i="2"/>
  <c r="AA121" i="1"/>
  <c r="Q129" i="2"/>
  <c r="AA129" i="1"/>
  <c r="Q137" i="2"/>
  <c r="AA137" i="1"/>
  <c r="Q155" i="2"/>
  <c r="AA155" i="1"/>
  <c r="Q163" i="2"/>
  <c r="AA163" i="1"/>
  <c r="Q171" i="2"/>
  <c r="AA171" i="1"/>
  <c r="Q179" i="2"/>
  <c r="AA179" i="1"/>
  <c r="Q187" i="2"/>
  <c r="AA187" i="1"/>
  <c r="Q195" i="2"/>
  <c r="AA195" i="1"/>
  <c r="Q203" i="2"/>
  <c r="AA203" i="1"/>
  <c r="Q211" i="2"/>
  <c r="AA211" i="1"/>
  <c r="Q219" i="2"/>
  <c r="AA219" i="1"/>
  <c r="Q229" i="2"/>
  <c r="AA229" i="1"/>
  <c r="G13" i="2"/>
  <c r="AU13" i="2" s="1"/>
  <c r="P13" i="1"/>
  <c r="G21" i="2"/>
  <c r="P21" i="1"/>
  <c r="G29" i="2"/>
  <c r="P29" i="1"/>
  <c r="G37" i="2"/>
  <c r="AU37" i="2" s="1"/>
  <c r="P37" i="1"/>
  <c r="G45" i="2"/>
  <c r="AU45" i="2" s="1"/>
  <c r="P45" i="1"/>
  <c r="G53" i="2"/>
  <c r="AU53" i="2" s="1"/>
  <c r="P53" i="1"/>
  <c r="G61" i="2"/>
  <c r="P61" i="1"/>
  <c r="G69" i="2"/>
  <c r="P69" i="1"/>
  <c r="G77" i="2"/>
  <c r="P77" i="1"/>
  <c r="G85" i="2"/>
  <c r="P85" i="1"/>
  <c r="G93" i="2"/>
  <c r="P93" i="1"/>
  <c r="G101" i="2"/>
  <c r="P101" i="1"/>
  <c r="G117" i="2"/>
  <c r="P117" i="1"/>
  <c r="G125" i="2"/>
  <c r="AU125" i="2" s="1"/>
  <c r="P125" i="1"/>
  <c r="G133" i="2"/>
  <c r="P133" i="1"/>
  <c r="G151" i="2"/>
  <c r="P151" i="1"/>
  <c r="G159" i="2"/>
  <c r="P159" i="1"/>
  <c r="G167" i="2"/>
  <c r="P167" i="1"/>
  <c r="G175" i="2"/>
  <c r="P175" i="1"/>
  <c r="G183" i="2"/>
  <c r="P183" i="1"/>
  <c r="G191" i="2"/>
  <c r="P191" i="1"/>
  <c r="G199" i="2"/>
  <c r="P199" i="1"/>
  <c r="G207" i="2"/>
  <c r="P207" i="1"/>
  <c r="G215" i="2"/>
  <c r="P215" i="1"/>
  <c r="G223" i="2"/>
  <c r="P223" i="1"/>
  <c r="AA227" i="2"/>
  <c r="AU123" i="2"/>
  <c r="BD123" i="2" s="1"/>
  <c r="AK135" i="2"/>
  <c r="AY135" i="1"/>
  <c r="BH135" i="1" s="1"/>
  <c r="AK145" i="2"/>
  <c r="AY145" i="1"/>
  <c r="BH145" i="1" s="1"/>
  <c r="AK155" i="2"/>
  <c r="AY155" i="1"/>
  <c r="BH155" i="1" s="1"/>
  <c r="AK163" i="2"/>
  <c r="AY163" i="1"/>
  <c r="BH163" i="1" s="1"/>
  <c r="AK171" i="2"/>
  <c r="AY171" i="1"/>
  <c r="BH171" i="1" s="1"/>
  <c r="AK179" i="2"/>
  <c r="AY179" i="1"/>
  <c r="BH179" i="1" s="1"/>
  <c r="AK187" i="2"/>
  <c r="AY187" i="1"/>
  <c r="BH187" i="1" s="1"/>
  <c r="AK195" i="2"/>
  <c r="AY195" i="1"/>
  <c r="AK203" i="2"/>
  <c r="AY203" i="1"/>
  <c r="AK211" i="2"/>
  <c r="AY211" i="1"/>
  <c r="AK219" i="2"/>
  <c r="AY219" i="1"/>
  <c r="AK229" i="2"/>
  <c r="AY229" i="1"/>
  <c r="BD109" i="1"/>
  <c r="BD232" i="1" s="1"/>
  <c r="AK129" i="2"/>
  <c r="AY129" i="1"/>
  <c r="BH129" i="1" s="1"/>
  <c r="AK137" i="2"/>
  <c r="AY137" i="1"/>
  <c r="BH137" i="1" s="1"/>
  <c r="AK149" i="2"/>
  <c r="AU149" i="2" s="1"/>
  <c r="AY149" i="1"/>
  <c r="BH149" i="1" s="1"/>
  <c r="AK157" i="2"/>
  <c r="AY157" i="1"/>
  <c r="BH157" i="1" s="1"/>
  <c r="AK165" i="2"/>
  <c r="AU165" i="2" s="1"/>
  <c r="AY165" i="1"/>
  <c r="BH165" i="1" s="1"/>
  <c r="AK173" i="2"/>
  <c r="AY173" i="1"/>
  <c r="BH173" i="1" s="1"/>
  <c r="AK181" i="2"/>
  <c r="AU181" i="2" s="1"/>
  <c r="AY181" i="1"/>
  <c r="BH181" i="1" s="1"/>
  <c r="AK189" i="2"/>
  <c r="AU189" i="2" s="1"/>
  <c r="AY189" i="1"/>
  <c r="BH189" i="1" s="1"/>
  <c r="AK197" i="2"/>
  <c r="AY197" i="1"/>
  <c r="AK205" i="2"/>
  <c r="AU205" i="2" s="1"/>
  <c r="AY205" i="1"/>
  <c r="AK213" i="2"/>
  <c r="AU213" i="2" s="1"/>
  <c r="AY213" i="1"/>
  <c r="AK221" i="2"/>
  <c r="AU221" i="2" s="1"/>
  <c r="AY221" i="1"/>
  <c r="AK231" i="2"/>
  <c r="AY231" i="1"/>
  <c r="AW217" i="2"/>
  <c r="AW227" i="2" s="1"/>
  <c r="AW232" i="2" s="1"/>
  <c r="AK131" i="2"/>
  <c r="AU131" i="2" s="1"/>
  <c r="AY131" i="1"/>
  <c r="BH131" i="1" s="1"/>
  <c r="AK151" i="2"/>
  <c r="AY151" i="1"/>
  <c r="AK167" i="2"/>
  <c r="AY167" i="1"/>
  <c r="BH167" i="1" s="1"/>
  <c r="AK183" i="2"/>
  <c r="AY183" i="1"/>
  <c r="BH183" i="1" s="1"/>
  <c r="AK199" i="2"/>
  <c r="AY199" i="1"/>
  <c r="AK215" i="2"/>
  <c r="AY215" i="1"/>
  <c r="AY9" i="1"/>
  <c r="AK9" i="2"/>
  <c r="AU9" i="2" s="1"/>
  <c r="BD9" i="2" s="1"/>
  <c r="AK139" i="2"/>
  <c r="AY139" i="1"/>
  <c r="BH139" i="1" s="1"/>
  <c r="AK159" i="2"/>
  <c r="AY159" i="1"/>
  <c r="BH159" i="1" s="1"/>
  <c r="AK175" i="2"/>
  <c r="AY175" i="1"/>
  <c r="BH175" i="1" s="1"/>
  <c r="AK191" i="2"/>
  <c r="AY191" i="1"/>
  <c r="AK207" i="2"/>
  <c r="AY207" i="1"/>
  <c r="AK223" i="2"/>
  <c r="AY223" i="1"/>
  <c r="AK133" i="2"/>
  <c r="AY133" i="1"/>
  <c r="BH133" i="1" s="1"/>
  <c r="AU143" i="2"/>
  <c r="AY143" i="1"/>
  <c r="BH143" i="1" s="1"/>
  <c r="AK153" i="2"/>
  <c r="AY153" i="1"/>
  <c r="BH153" i="1" s="1"/>
  <c r="AK161" i="2"/>
  <c r="AY161" i="1"/>
  <c r="BH161" i="1" s="1"/>
  <c r="AK169" i="2"/>
  <c r="AY169" i="1"/>
  <c r="BH169" i="1" s="1"/>
  <c r="AK177" i="2"/>
  <c r="AY177" i="1"/>
  <c r="BH177" i="1" s="1"/>
  <c r="AK185" i="2"/>
  <c r="AY185" i="1"/>
  <c r="BH185" i="1" s="1"/>
  <c r="AK193" i="2"/>
  <c r="AY193" i="1"/>
  <c r="AK201" i="2"/>
  <c r="AY201" i="1"/>
  <c r="AK209" i="2"/>
  <c r="AY209" i="1"/>
  <c r="AK217" i="2"/>
  <c r="AY217" i="1"/>
  <c r="AK225" i="2"/>
  <c r="AY225" i="1"/>
  <c r="AX109" i="1"/>
  <c r="AX232" i="1" s="1"/>
  <c r="BC109" i="1"/>
  <c r="BC232" i="1" s="1"/>
  <c r="BG109" i="1"/>
  <c r="BG232" i="1" s="1"/>
  <c r="AW216" i="2"/>
  <c r="AW226" i="2" s="1"/>
  <c r="AW233" i="2" s="1"/>
  <c r="AK11" i="2"/>
  <c r="AY11" i="1"/>
  <c r="AY27" i="1"/>
  <c r="AK27" i="2"/>
  <c r="AU27" i="2" s="1"/>
  <c r="AY35" i="1"/>
  <c r="BH35" i="1" s="1"/>
  <c r="AK35" i="2"/>
  <c r="AU35" i="2" s="1"/>
  <c r="AY59" i="1"/>
  <c r="AK59" i="2"/>
  <c r="AU59" i="2" s="1"/>
  <c r="AY43" i="1"/>
  <c r="BH43" i="1" s="1"/>
  <c r="AK43" i="2"/>
  <c r="AU21" i="2"/>
  <c r="AY15" i="1"/>
  <c r="BH15" i="1" s="1"/>
  <c r="AK15" i="2"/>
  <c r="AU15" i="2" s="1"/>
  <c r="AY23" i="1"/>
  <c r="AK23" i="2"/>
  <c r="AU23" i="2" s="1"/>
  <c r="AY31" i="1"/>
  <c r="BH31" i="1" s="1"/>
  <c r="AK31" i="2"/>
  <c r="AU31" i="2" s="1"/>
  <c r="AY39" i="1"/>
  <c r="AK39" i="2"/>
  <c r="AU39" i="2" s="1"/>
  <c r="AY47" i="1"/>
  <c r="BH47" i="1" s="1"/>
  <c r="AK47" i="2"/>
  <c r="AU47" i="2" s="1"/>
  <c r="AY55" i="1"/>
  <c r="AK55" i="2"/>
  <c r="AU55" i="2" s="1"/>
  <c r="AY19" i="1"/>
  <c r="BH19" i="1" s="1"/>
  <c r="AK19" i="2"/>
  <c r="AU19" i="2" s="1"/>
  <c r="AY51" i="1"/>
  <c r="AK51" i="2"/>
  <c r="AU51" i="2" s="1"/>
  <c r="AY111" i="1"/>
  <c r="BH111" i="1" s="1"/>
  <c r="AK111" i="2"/>
  <c r="AY119" i="1"/>
  <c r="BH119" i="1" s="1"/>
  <c r="AK119" i="2"/>
  <c r="AU119" i="2" s="1"/>
  <c r="AK71" i="2"/>
  <c r="AU71" i="2" s="1"/>
  <c r="AY71" i="1"/>
  <c r="AY87" i="1"/>
  <c r="AK87" i="2"/>
  <c r="AY95" i="1"/>
  <c r="AK95" i="2"/>
  <c r="AU95" i="2" s="1"/>
  <c r="AY103" i="1"/>
  <c r="BH103" i="1" s="1"/>
  <c r="AK103" i="2"/>
  <c r="AY113" i="1"/>
  <c r="BH113" i="1" s="1"/>
  <c r="AK113" i="2"/>
  <c r="AU113" i="2" s="1"/>
  <c r="AY79" i="1"/>
  <c r="AK79" i="2"/>
  <c r="AU79" i="2" s="1"/>
  <c r="AU65" i="2"/>
  <c r="AY73" i="1"/>
  <c r="BH73" i="1" s="1"/>
  <c r="AK73" i="2"/>
  <c r="AU73" i="2" s="1"/>
  <c r="AY81" i="1"/>
  <c r="BH81" i="1" s="1"/>
  <c r="AK81" i="2"/>
  <c r="AU81" i="2" s="1"/>
  <c r="AY89" i="1"/>
  <c r="AK89" i="2"/>
  <c r="AU89" i="2" s="1"/>
  <c r="AY97" i="1"/>
  <c r="BH97" i="1" s="1"/>
  <c r="AK97" i="2"/>
  <c r="AU97" i="2" s="1"/>
  <c r="AY105" i="1"/>
  <c r="BH105" i="1" s="1"/>
  <c r="AU105" i="2"/>
  <c r="AA109" i="2"/>
  <c r="AK61" i="2"/>
  <c r="AU61" i="2" s="1"/>
  <c r="AY61" i="1"/>
  <c r="AY63" i="1"/>
  <c r="AK63" i="2"/>
  <c r="AY67" i="1"/>
  <c r="AK67" i="2"/>
  <c r="AU67" i="2" s="1"/>
  <c r="AY75" i="1"/>
  <c r="BH75" i="1" s="1"/>
  <c r="AK75" i="2"/>
  <c r="AU75" i="2" s="1"/>
  <c r="AY83" i="1"/>
  <c r="AK83" i="2"/>
  <c r="AU83" i="2" s="1"/>
  <c r="AY91" i="1"/>
  <c r="BH91" i="1" s="1"/>
  <c r="AK91" i="2"/>
  <c r="AU91" i="2" s="1"/>
  <c r="AY99" i="1"/>
  <c r="BH99" i="1" s="1"/>
  <c r="AK99" i="2"/>
  <c r="AU99" i="2" s="1"/>
  <c r="AY107" i="1"/>
  <c r="AK107" i="2"/>
  <c r="AY125" i="1"/>
  <c r="BH125" i="1" s="1"/>
  <c r="AY77" i="1"/>
  <c r="AY85" i="1"/>
  <c r="AY93" i="1"/>
  <c r="AY101" i="1"/>
  <c r="AY127" i="1"/>
  <c r="BH127" i="1" s="1"/>
  <c r="BH79" i="1"/>
  <c r="BH95" i="1"/>
  <c r="AY121" i="1"/>
  <c r="BH121" i="1" s="1"/>
  <c r="BH87" i="1"/>
  <c r="AY115" i="1"/>
  <c r="BH115" i="1" s="1"/>
  <c r="AY123" i="1"/>
  <c r="BH123" i="1" s="1"/>
  <c r="AY117" i="1"/>
  <c r="BH117" i="1" s="1"/>
  <c r="BH67" i="1"/>
  <c r="AY69" i="1"/>
  <c r="BH63" i="1"/>
  <c r="AY65" i="1"/>
  <c r="BH59" i="1"/>
  <c r="AY13" i="1"/>
  <c r="AY21" i="1"/>
  <c r="AY29" i="1"/>
  <c r="AY37" i="1"/>
  <c r="AY45" i="1"/>
  <c r="AY53" i="1"/>
  <c r="BH23" i="1"/>
  <c r="BH39" i="1"/>
  <c r="BH55" i="1"/>
  <c r="AY17" i="1"/>
  <c r="AY25" i="1"/>
  <c r="AY33" i="1"/>
  <c r="AY41" i="1"/>
  <c r="AY49" i="1"/>
  <c r="AY57" i="1"/>
  <c r="BH27" i="1"/>
  <c r="BH51" i="1"/>
  <c r="R109" i="1"/>
  <c r="AC109" i="1"/>
  <c r="G109" i="1"/>
  <c r="BH9" i="1"/>
  <c r="G232" i="1" l="1"/>
  <c r="F234" i="1" s="1"/>
  <c r="F236" i="1" s="1"/>
  <c r="AU197" i="2"/>
  <c r="AC232" i="1"/>
  <c r="R232" i="1"/>
  <c r="G109" i="2"/>
  <c r="Q109" i="2"/>
  <c r="AU29" i="2"/>
  <c r="AU103" i="2"/>
  <c r="BD103" i="2" s="1"/>
  <c r="AU87" i="2"/>
  <c r="AU217" i="2"/>
  <c r="AU201" i="2"/>
  <c r="AU185" i="2"/>
  <c r="BD185" i="2" s="1"/>
  <c r="AU169" i="2"/>
  <c r="BD169" i="2" s="1"/>
  <c r="AU153" i="2"/>
  <c r="AU139" i="2"/>
  <c r="AU127" i="2"/>
  <c r="G147" i="2"/>
  <c r="AU111" i="2"/>
  <c r="AK147" i="2"/>
  <c r="AU193" i="2"/>
  <c r="BD193" i="2" s="1"/>
  <c r="AU43" i="2"/>
  <c r="AU145" i="2"/>
  <c r="BD145" i="2" s="1"/>
  <c r="Q147" i="2"/>
  <c r="AA147" i="2"/>
  <c r="AA232" i="2" s="1"/>
  <c r="AA234" i="2" s="1"/>
  <c r="AU63" i="2"/>
  <c r="AU11" i="2"/>
  <c r="BD11" i="2" s="1"/>
  <c r="AU173" i="2"/>
  <c r="AU157" i="2"/>
  <c r="BD157" i="2" s="1"/>
  <c r="AU137" i="2"/>
  <c r="BD137" i="2" s="1"/>
  <c r="AU135" i="2"/>
  <c r="AU209" i="2"/>
  <c r="BD209" i="2" s="1"/>
  <c r="AU177" i="2"/>
  <c r="AU161" i="2"/>
  <c r="BD161" i="2" s="1"/>
  <c r="AU133" i="2"/>
  <c r="AU207" i="2"/>
  <c r="BD207" i="2" s="1"/>
  <c r="AU175" i="2"/>
  <c r="BD175" i="2" s="1"/>
  <c r="AU223" i="2"/>
  <c r="BD223" i="2" s="1"/>
  <c r="AU191" i="2"/>
  <c r="AU159" i="2"/>
  <c r="BD159" i="2" s="1"/>
  <c r="G227" i="2"/>
  <c r="BH89" i="1"/>
  <c r="AY227" i="1"/>
  <c r="AU215" i="2"/>
  <c r="BD215" i="2" s="1"/>
  <c r="AU183" i="2"/>
  <c r="BD183" i="2" s="1"/>
  <c r="AU151" i="2"/>
  <c r="BD151" i="2" s="1"/>
  <c r="AU219" i="2"/>
  <c r="BD219" i="2" s="1"/>
  <c r="AU203" i="2"/>
  <c r="BD203" i="2" s="1"/>
  <c r="AU187" i="2"/>
  <c r="BD187" i="2" s="1"/>
  <c r="AU171" i="2"/>
  <c r="BD171" i="2" s="1"/>
  <c r="AU155" i="2"/>
  <c r="BH107" i="1"/>
  <c r="AU199" i="2"/>
  <c r="BD199" i="2" s="1"/>
  <c r="AU167" i="2"/>
  <c r="BD167" i="2" s="1"/>
  <c r="Q227" i="2"/>
  <c r="Q232" i="2" s="1"/>
  <c r="Q234" i="2" s="1"/>
  <c r="Q236" i="2" s="1"/>
  <c r="AU129" i="2"/>
  <c r="BD129" i="2" s="1"/>
  <c r="AU229" i="2"/>
  <c r="BD229" i="2" s="1"/>
  <c r="AU211" i="2"/>
  <c r="AU195" i="2"/>
  <c r="AU179" i="2"/>
  <c r="AU163" i="2"/>
  <c r="BD163" i="2" s="1"/>
  <c r="AU77" i="2"/>
  <c r="AU33" i="2"/>
  <c r="AU57" i="2"/>
  <c r="AU101" i="2"/>
  <c r="AU69" i="2"/>
  <c r="AU93" i="2"/>
  <c r="AU49" i="2"/>
  <c r="AA227" i="1"/>
  <c r="AU117" i="2"/>
  <c r="AU41" i="2"/>
  <c r="AU17" i="2"/>
  <c r="AL227" i="1"/>
  <c r="AU121" i="2"/>
  <c r="AU85" i="2"/>
  <c r="AU25" i="2"/>
  <c r="BD125" i="2"/>
  <c r="AK227" i="2"/>
  <c r="AU231" i="2"/>
  <c r="BH83" i="1"/>
  <c r="BH217" i="1"/>
  <c r="BH201" i="1"/>
  <c r="BD143" i="2"/>
  <c r="BH223" i="1"/>
  <c r="BH191" i="1"/>
  <c r="BD213" i="2"/>
  <c r="BD197" i="2"/>
  <c r="BH219" i="1"/>
  <c r="BH203" i="1"/>
  <c r="BD217" i="2"/>
  <c r="BD201" i="2"/>
  <c r="BD191" i="2"/>
  <c r="BH199" i="1"/>
  <c r="BH221" i="1"/>
  <c r="BH205" i="1"/>
  <c r="BD181" i="2"/>
  <c r="BD165" i="2"/>
  <c r="BD149" i="2"/>
  <c r="BH225" i="1"/>
  <c r="BH209" i="1"/>
  <c r="BH193" i="1"/>
  <c r="BD153" i="2"/>
  <c r="BD133" i="2"/>
  <c r="BH207" i="1"/>
  <c r="BD131" i="2"/>
  <c r="BD221" i="2"/>
  <c r="BD205" i="2"/>
  <c r="BD189" i="2"/>
  <c r="BH229" i="1"/>
  <c r="BH211" i="1"/>
  <c r="BH195" i="1"/>
  <c r="BD135" i="2"/>
  <c r="AU225" i="2"/>
  <c r="BD177" i="2"/>
  <c r="BD139" i="2"/>
  <c r="BH215" i="1"/>
  <c r="BH151" i="1"/>
  <c r="BH231" i="1"/>
  <c r="BH213" i="1"/>
  <c r="BH197" i="1"/>
  <c r="BD173" i="2"/>
  <c r="BD211" i="2"/>
  <c r="BD195" i="2"/>
  <c r="BD179" i="2"/>
  <c r="BD51" i="2"/>
  <c r="BD55" i="2"/>
  <c r="BD39" i="2"/>
  <c r="BD23" i="2"/>
  <c r="BD21" i="2"/>
  <c r="BD45" i="2"/>
  <c r="BD59" i="2"/>
  <c r="BD27" i="2"/>
  <c r="BD43" i="2"/>
  <c r="BD37" i="2"/>
  <c r="BD19" i="2"/>
  <c r="BD47" i="2"/>
  <c r="BD31" i="2"/>
  <c r="BD15" i="2"/>
  <c r="BD29" i="2"/>
  <c r="BD35" i="2"/>
  <c r="BH11" i="1"/>
  <c r="BD53" i="2"/>
  <c r="BD13" i="2"/>
  <c r="BD97" i="2"/>
  <c r="BD81" i="2"/>
  <c r="BD65" i="2"/>
  <c r="BD71" i="2"/>
  <c r="BD119" i="2"/>
  <c r="AK109" i="2"/>
  <c r="AU107" i="2"/>
  <c r="BD91" i="2"/>
  <c r="BD75" i="2"/>
  <c r="BD63" i="2"/>
  <c r="BH61" i="1"/>
  <c r="BD87" i="2"/>
  <c r="BD61" i="2"/>
  <c r="BD105" i="2"/>
  <c r="BD89" i="2"/>
  <c r="BD73" i="2"/>
  <c r="BD127" i="2"/>
  <c r="BD111" i="2"/>
  <c r="BD99" i="2"/>
  <c r="BD83" i="2"/>
  <c r="BD67" i="2"/>
  <c r="BD79" i="2"/>
  <c r="BD113" i="2"/>
  <c r="BD95" i="2"/>
  <c r="BH71" i="1"/>
  <c r="BH147" i="1"/>
  <c r="BH85" i="1"/>
  <c r="AY147" i="1"/>
  <c r="BH77" i="1"/>
  <c r="BH101" i="1"/>
  <c r="BH93" i="1"/>
  <c r="BH69" i="1"/>
  <c r="BH65" i="1"/>
  <c r="BH33" i="1"/>
  <c r="BH37" i="1"/>
  <c r="BH57" i="1"/>
  <c r="BH25" i="1"/>
  <c r="BH29" i="1"/>
  <c r="BH49" i="1"/>
  <c r="BH17" i="1"/>
  <c r="BH53" i="1"/>
  <c r="BH21" i="1"/>
  <c r="BH41" i="1"/>
  <c r="BH45" i="1"/>
  <c r="BH13" i="1"/>
  <c r="AY109" i="1"/>
  <c r="AV109" i="1"/>
  <c r="AV232" i="1" s="1"/>
  <c r="AU109" i="1"/>
  <c r="AU232" i="1" s="1"/>
  <c r="AT109" i="1"/>
  <c r="AT232" i="1" s="1"/>
  <c r="AS109" i="1"/>
  <c r="AS232" i="1" s="1"/>
  <c r="AR109" i="1"/>
  <c r="AR232" i="1" s="1"/>
  <c r="AQ109" i="1"/>
  <c r="AQ232" i="1" s="1"/>
  <c r="AP109" i="1"/>
  <c r="AP232" i="1" s="1"/>
  <c r="AO109" i="1"/>
  <c r="AO232" i="1" s="1"/>
  <c r="AN109" i="1"/>
  <c r="AN232" i="1" s="1"/>
  <c r="AM109" i="1"/>
  <c r="AM232" i="1" s="1"/>
  <c r="AK109" i="1"/>
  <c r="AK232" i="1" s="1"/>
  <c r="AJ109" i="1"/>
  <c r="AJ232" i="1" s="1"/>
  <c r="AI109" i="1"/>
  <c r="AI232" i="1" s="1"/>
  <c r="AH109" i="1"/>
  <c r="AH232" i="1" s="1"/>
  <c r="AG109" i="1"/>
  <c r="AG232" i="1" s="1"/>
  <c r="AF109" i="1"/>
  <c r="AF232" i="1" s="1"/>
  <c r="AE109" i="1"/>
  <c r="AE232" i="1" s="1"/>
  <c r="AD109" i="1"/>
  <c r="AD232" i="1" s="1"/>
  <c r="AB109" i="1"/>
  <c r="AB232" i="1" s="1"/>
  <c r="Z109" i="1"/>
  <c r="Z232" i="1" s="1"/>
  <c r="Y109" i="1"/>
  <c r="Y232" i="1" s="1"/>
  <c r="X109" i="1"/>
  <c r="X232" i="1" s="1"/>
  <c r="W109" i="1"/>
  <c r="W232" i="1" s="1"/>
  <c r="V109" i="1"/>
  <c r="V232" i="1" s="1"/>
  <c r="U109" i="1"/>
  <c r="U232" i="1" s="1"/>
  <c r="T109" i="1"/>
  <c r="T232" i="1" s="1"/>
  <c r="S109" i="1"/>
  <c r="S232" i="1" s="1"/>
  <c r="Q109" i="1"/>
  <c r="Q232" i="1" s="1"/>
  <c r="O109" i="1"/>
  <c r="O232" i="1" s="1"/>
  <c r="N109" i="1"/>
  <c r="N232" i="1" s="1"/>
  <c r="M109" i="1"/>
  <c r="L109" i="1"/>
  <c r="K109" i="1"/>
  <c r="K232" i="1" s="1"/>
  <c r="J109" i="1"/>
  <c r="J232" i="1" s="1"/>
  <c r="I109" i="1"/>
  <c r="I232" i="1" s="1"/>
  <c r="H109" i="1"/>
  <c r="H232" i="1" s="1"/>
  <c r="AV108" i="1"/>
  <c r="AV233" i="1" s="1"/>
  <c r="AU108" i="1"/>
  <c r="AU233" i="1" s="1"/>
  <c r="AT108" i="1"/>
  <c r="AT233" i="1" s="1"/>
  <c r="AS108" i="1"/>
  <c r="AS233" i="1" s="1"/>
  <c r="AR108" i="1"/>
  <c r="AR233" i="1" s="1"/>
  <c r="AQ108" i="1"/>
  <c r="AQ233" i="1" s="1"/>
  <c r="AP108" i="1"/>
  <c r="AP233" i="1" s="1"/>
  <c r="AO108" i="1"/>
  <c r="AO233" i="1" s="1"/>
  <c r="AN108" i="1"/>
  <c r="AN233" i="1" s="1"/>
  <c r="AM108" i="1"/>
  <c r="AM233" i="1" s="1"/>
  <c r="AK108" i="1"/>
  <c r="AK233" i="1" s="1"/>
  <c r="AJ108" i="1"/>
  <c r="AJ233" i="1" s="1"/>
  <c r="AI108" i="1"/>
  <c r="AI233" i="1" s="1"/>
  <c r="AH108" i="1"/>
  <c r="AH233" i="1" s="1"/>
  <c r="AG108" i="1"/>
  <c r="AG233" i="1" s="1"/>
  <c r="AF108" i="1"/>
  <c r="AF233" i="1" s="1"/>
  <c r="AE108" i="1"/>
  <c r="AE233" i="1" s="1"/>
  <c r="AD108" i="1"/>
  <c r="AD233" i="1" s="1"/>
  <c r="AB108" i="1"/>
  <c r="AB233" i="1" s="1"/>
  <c r="Z108" i="1"/>
  <c r="Z233" i="1" s="1"/>
  <c r="Y108" i="1"/>
  <c r="Y233" i="1" s="1"/>
  <c r="X108" i="1"/>
  <c r="X233" i="1" s="1"/>
  <c r="W108" i="1"/>
  <c r="W233" i="1" s="1"/>
  <c r="V108" i="1"/>
  <c r="V233" i="1" s="1"/>
  <c r="U108" i="1"/>
  <c r="U233" i="1" s="1"/>
  <c r="T108" i="1"/>
  <c r="T233" i="1" s="1"/>
  <c r="S108" i="1"/>
  <c r="S233" i="1" s="1"/>
  <c r="Q108" i="1"/>
  <c r="Q233" i="1" s="1"/>
  <c r="O108" i="1"/>
  <c r="O233" i="1" s="1"/>
  <c r="N108" i="1"/>
  <c r="N233" i="1" s="1"/>
  <c r="M108" i="1"/>
  <c r="M233" i="1" s="1"/>
  <c r="L108" i="1"/>
  <c r="K108" i="1"/>
  <c r="K233" i="1" s="1"/>
  <c r="J108" i="1"/>
  <c r="J233" i="1" s="1"/>
  <c r="I108" i="1"/>
  <c r="I233" i="1" s="1"/>
  <c r="H108" i="1"/>
  <c r="H233" i="1" s="1"/>
  <c r="AY232" i="1" l="1"/>
  <c r="G232" i="2"/>
  <c r="AK232" i="2"/>
  <c r="AK234" i="2" s="1"/>
  <c r="AU147" i="2"/>
  <c r="AU109" i="2"/>
  <c r="AU227" i="2"/>
  <c r="BD155" i="2"/>
  <c r="BD85" i="2"/>
  <c r="BD17" i="2"/>
  <c r="BD101" i="2"/>
  <c r="BD121" i="2"/>
  <c r="BD41" i="2"/>
  <c r="BD49" i="2"/>
  <c r="BD57" i="2"/>
  <c r="BD117" i="2"/>
  <c r="BD147" i="2" s="1"/>
  <c r="BD93" i="2"/>
  <c r="BD33" i="2"/>
  <c r="BD25" i="2"/>
  <c r="BD69" i="2"/>
  <c r="BD77" i="2"/>
  <c r="AW109" i="1"/>
  <c r="AW232" i="1" s="1"/>
  <c r="AW147" i="1"/>
  <c r="P147" i="1"/>
  <c r="AA109" i="1"/>
  <c r="AA232" i="1" s="1"/>
  <c r="AL147" i="1"/>
  <c r="AL109" i="1"/>
  <c r="AA147" i="1"/>
  <c r="BD231" i="2"/>
  <c r="BH227" i="1"/>
  <c r="BD225" i="2"/>
  <c r="BD107" i="2"/>
  <c r="BH109" i="1"/>
  <c r="F108" i="1"/>
  <c r="F234" i="2" l="1"/>
  <c r="F236" i="2" s="1"/>
  <c r="AL232" i="1"/>
  <c r="AU232" i="2"/>
  <c r="BH232" i="1"/>
  <c r="BD109" i="2"/>
  <c r="Q234" i="1"/>
  <c r="Q236" i="1" s="1"/>
  <c r="AM234" i="1"/>
  <c r="AM236" i="1" s="1"/>
  <c r="AB234" i="1"/>
  <c r="AB236" i="1" s="1"/>
  <c r="BD227" i="2"/>
  <c r="BD232" i="2" s="1"/>
  <c r="F109" i="1"/>
  <c r="P109" i="1" s="1"/>
  <c r="AX234" i="2" l="1"/>
  <c r="P227" i="1"/>
  <c r="P232" i="1" s="1"/>
  <c r="AX234" i="1" l="1"/>
  <c r="AX236" i="1" s="1"/>
</calcChain>
</file>

<file path=xl/sharedStrings.xml><?xml version="1.0" encoding="utf-8"?>
<sst xmlns="http://schemas.openxmlformats.org/spreadsheetml/2006/main" count="975" uniqueCount="221">
  <si>
    <t>Код МО</t>
  </si>
  <si>
    <t>Хабаровский филиал АО "СК "СОГАЗ-МЕД"</t>
  </si>
  <si>
    <t>Филиал "Хабаровский" ЗАО "Страховая группа "Спасские ворота-М"</t>
  </si>
  <si>
    <t>ООО ВТБ МС</t>
  </si>
  <si>
    <t>Скорая медицинская помощь</t>
  </si>
  <si>
    <t>Амбулаторная медицинская помощь, всего</t>
  </si>
  <si>
    <t>в том числе</t>
  </si>
  <si>
    <t>Диализ, сеанс</t>
  </si>
  <si>
    <t>Стационарная медицинская помощь (законченный случай)</t>
  </si>
  <si>
    <t>Дневной стационар (случай лечения)</t>
  </si>
  <si>
    <t>Медицинская помощь в условиях дневного стационара (случай лечения)</t>
  </si>
  <si>
    <t>посещение с профилакти-ческими и иными целями</t>
  </si>
  <si>
    <t>обращение по заболеванию</t>
  </si>
  <si>
    <t xml:space="preserve"> посещение по неотложной медицинской помощи</t>
  </si>
  <si>
    <t xml:space="preserve"> ВМП (случай госпитализации)</t>
  </si>
  <si>
    <t>медицинская реабилитация (койко-день)</t>
  </si>
  <si>
    <t>2141002</t>
  </si>
  <si>
    <t>КГБУЗ «Городская больница № 2» им. Д.Н. Матвеева МЗХК</t>
  </si>
  <si>
    <t>объем</t>
  </si>
  <si>
    <t>руб.</t>
  </si>
  <si>
    <t>2141010</t>
  </si>
  <si>
    <t>КГБУЗ «Городская клиническая больница № 10» МЗХК</t>
  </si>
  <si>
    <t>2144011</t>
  </si>
  <si>
    <t>КГБУЗ «Городская клиническая больница № 11» МЗХК</t>
  </si>
  <si>
    <t>2101003</t>
  </si>
  <si>
    <t>КГБУЗ «Городская клиническая поликлиника № 3» МЗХК</t>
  </si>
  <si>
    <t>2141005</t>
  </si>
  <si>
    <t>КГБУЗ «Городская клиническая поликлиника № 5» МЗХК</t>
  </si>
  <si>
    <t>2101006</t>
  </si>
  <si>
    <t>КГБУЗ «Клинико-диагностический центр» МЗХК</t>
  </si>
  <si>
    <t>2101007</t>
  </si>
  <si>
    <t>КГБУЗ «Городская поликлиника № 7» МЗХК</t>
  </si>
  <si>
    <t>2101008</t>
  </si>
  <si>
    <t>КГБУЗ «Городская поликлиника № 8» МЗХК</t>
  </si>
  <si>
    <t>2101011</t>
  </si>
  <si>
    <t>КГБУЗ «Городская поликлиника № 11» МЗХК</t>
  </si>
  <si>
    <t>2101015</t>
  </si>
  <si>
    <t>КГБУЗ «Городская поликлиника № 15» МЗХК</t>
  </si>
  <si>
    <t>2101016</t>
  </si>
  <si>
    <t>КГБУЗ «Городская поликлиника № 16» МЗХК</t>
  </si>
  <si>
    <t>2107018</t>
  </si>
  <si>
    <t>КГБУЗ «Стоматологическая поликлиника № 18» МЗХК</t>
  </si>
  <si>
    <t>2107019</t>
  </si>
  <si>
    <t>КГБУЗ «Стоматологическая поликлиника № 19» МЗХК</t>
  </si>
  <si>
    <t>2107802</t>
  </si>
  <si>
    <t>КГБУЗ «Стоматологическая поликлиника № 25» «ДЕН-ТАЛ-ИЗ» МЗХК</t>
  </si>
  <si>
    <t>2148001</t>
  </si>
  <si>
    <t>КГБУЗ «Родильный дом № 1» МЗХК</t>
  </si>
  <si>
    <t>2148002</t>
  </si>
  <si>
    <t>КГБУЗ «Родильный дом № 2» МЗХК</t>
  </si>
  <si>
    <t>2148004</t>
  </si>
  <si>
    <t>КГБУЗ «Родильный дом № 4» МЗХК</t>
  </si>
  <si>
    <t>2201001</t>
  </si>
  <si>
    <t>КГБУЗ «Детская городская поликлиника № 1» МЗХК</t>
  </si>
  <si>
    <t>2201003</t>
  </si>
  <si>
    <t>КГБУЗ «Детская городская клиническая поликлиника № 3» МЗХК</t>
  </si>
  <si>
    <t>2201017</t>
  </si>
  <si>
    <t>КГБУЗ «Детская городская поликлиника № 17» МЗХК</t>
  </si>
  <si>
    <t>2201024</t>
  </si>
  <si>
    <t>КГБУЗ «Детская городская поликлиника № 24» МЗХК</t>
  </si>
  <si>
    <t>2207022</t>
  </si>
  <si>
    <t>КГБУЗ «Детская стоматологическая поликлиника № 22» МЗХК</t>
  </si>
  <si>
    <t>2241001</t>
  </si>
  <si>
    <t>КГБУЗ «Детская городская клиническая больница» им. В.М. Истомина МЗХК</t>
  </si>
  <si>
    <t>2241009</t>
  </si>
  <si>
    <t>КГБУЗ «Детская городская клиническая больница № 9» МЗХК</t>
  </si>
  <si>
    <t>КГБУЗ "Станция скорой медицинской помощи г. Хабаровска" МЗ ХК</t>
  </si>
  <si>
    <t>6341001</t>
  </si>
  <si>
    <t>Хабаровская поликлиника ФГБУЗ «ДВОМЦ ФМБА России»</t>
  </si>
  <si>
    <t>НУЗ "Дорожная клиническая больница на ст.Хабаровск 1 ОАО "РЖД"</t>
  </si>
  <si>
    <t>2101001</t>
  </si>
  <si>
    <t>ФКУЗ «Медико-санитарная часть МВД РФ по Хабаровскому краю»</t>
  </si>
  <si>
    <t>2107001</t>
  </si>
  <si>
    <t xml:space="preserve"> ООО "Профи"</t>
  </si>
  <si>
    <t xml:space="preserve"> ООО "СтомИндустрия"</t>
  </si>
  <si>
    <t xml:space="preserve"> ООО "Афина"</t>
  </si>
  <si>
    <t>ФГБОУ ВО «Дальневосточный государственный медицинский университет» Министерства здравоохранения РФ</t>
  </si>
  <si>
    <t>ООО "ЮНИЛАБ-ХАБАРОВСК"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</si>
  <si>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</si>
  <si>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</si>
  <si>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</si>
  <si>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</si>
  <si>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</si>
  <si>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 xml:space="preserve">ООО "ДВЦ Максклиник" </t>
  </si>
  <si>
    <t>ООО "Мед-Арт"</t>
  </si>
  <si>
    <t>ООО "Стоматология ДФ"</t>
  </si>
  <si>
    <t>ООО "ГрандСтрой"</t>
  </si>
  <si>
    <t>ООО "Хабаровский центр глазной хирургии"</t>
  </si>
  <si>
    <t>Итого по г.Хабаровску</t>
  </si>
  <si>
    <t>0306001</t>
  </si>
  <si>
    <t>КГБУЗ «Территориальный КДЦ» МЗХК</t>
  </si>
  <si>
    <t>3141002</t>
  </si>
  <si>
    <t>КГБУЗ «Городская больница № 2» МЗХК</t>
  </si>
  <si>
    <t>КГБУЗ «Городская больница № 3» МЗХК</t>
  </si>
  <si>
    <t>3141004</t>
  </si>
  <si>
    <t>КГБУЗ «Городская больница № 4» МЗХК</t>
  </si>
  <si>
    <t>3141007</t>
  </si>
  <si>
    <t>КГБУЗ «Городская больница № 7» МЗХК</t>
  </si>
  <si>
    <t>3101009</t>
  </si>
  <si>
    <t>КГБУЗ «Городская поликлиника № 9» МЗХК</t>
  </si>
  <si>
    <t>3207001</t>
  </si>
  <si>
    <t>КГБУЗ «Детская стоматологическая поликлиника № 1» МЗХК</t>
  </si>
  <si>
    <t>3107001</t>
  </si>
  <si>
    <t>КГБУЗ «Стоматологическая поликлиника № 1» МЗХК</t>
  </si>
  <si>
    <t>3107002</t>
  </si>
  <si>
    <t>КГБУЗ «Стоматологическая поликлиника № 2» МЗХК</t>
  </si>
  <si>
    <t>3148002</t>
  </si>
  <si>
    <t>КГБУЗ «Родильный дом № 3» МЗХК</t>
  </si>
  <si>
    <t>3151001</t>
  </si>
  <si>
    <t>КГБУЗ «Онкологический диспансер» МЗХК</t>
  </si>
  <si>
    <t>3241001</t>
  </si>
  <si>
    <t>КГБУЗ «Детская городская больница» МЗХК</t>
  </si>
  <si>
    <t>3131001</t>
  </si>
  <si>
    <t>ФГБУЗ МСЧ № 99 ФМБА России</t>
  </si>
  <si>
    <t>4346004</t>
  </si>
  <si>
    <t>НУЗ «Отделенческая больница на ст. Комсомольск ОАО «РЖД»</t>
  </si>
  <si>
    <t>КГБУЗ «Станция скорой медицинской помощи г.Комсомольска-на-Амуре» МЗХК</t>
  </si>
  <si>
    <t>Итого по г.Комсомольску-на-Амуре</t>
  </si>
  <si>
    <t>1340014</t>
  </si>
  <si>
    <t>КГБУЗ «Амурская ЦРБ» МЗХК</t>
  </si>
  <si>
    <t>1307014</t>
  </si>
  <si>
    <t>КГАУЗ «Амурская стоматологическая поликлиника» МЗХК</t>
  </si>
  <si>
    <t>1340001</t>
  </si>
  <si>
    <t>КГБУЗ «Аяно-Майская ЦРБ» МЗХК</t>
  </si>
  <si>
    <t>1343001</t>
  </si>
  <si>
    <t>КГБУЗ «БикинскаяЦРБ» МЗХК</t>
  </si>
  <si>
    <t>1340006</t>
  </si>
  <si>
    <t>КГБУЗ «Ванинская ЦРБ» МЗХК</t>
  </si>
  <si>
    <t>6349008</t>
  </si>
  <si>
    <t>Ванинская больница ФГБУЗ «ДВОМЦ ФМБА России»</t>
  </si>
  <si>
    <t>1343008</t>
  </si>
  <si>
    <t>КГБУЗ «Верхнебуреинская ЦРБ» МЗХК</t>
  </si>
  <si>
    <t>1343002</t>
  </si>
  <si>
    <t>КГБУЗ «Вяземская ЦРБ» МЗХК</t>
  </si>
  <si>
    <t>1340013</t>
  </si>
  <si>
    <t>КГБУЗ «Комсомольская межрайонная больница» МЗХК</t>
  </si>
  <si>
    <t>КГБУЗ "Районная больница района имени Лазо" МЗ ХК</t>
  </si>
  <si>
    <t>1340011</t>
  </si>
  <si>
    <t>КГБУЗ «Троицкая ЦРБ» МЗХК</t>
  </si>
  <si>
    <t>1340010</t>
  </si>
  <si>
    <t>КГБУЗ «Николаевская-на-Амуре ЦРБ» МЗХК</t>
  </si>
  <si>
    <t>1340007</t>
  </si>
  <si>
    <t>МБУЗ «Районная больница» Советско-Гаванского муниципального района</t>
  </si>
  <si>
    <t>ИП Сазонова</t>
  </si>
  <si>
    <t>КГБУЗ "Солнечная районная больница" МЗХК</t>
  </si>
  <si>
    <t>1340012</t>
  </si>
  <si>
    <t>КГБУЗ «Охотская ЦРБ» МЗХК</t>
  </si>
  <si>
    <t xml:space="preserve">КГБУЗ "Ульчская районная больница" МЗХК </t>
  </si>
  <si>
    <t>1340003</t>
  </si>
  <si>
    <t>КГБУЗ «Тугуро-Чумиканская ЦРБ» МЗХК</t>
  </si>
  <si>
    <t>1343005</t>
  </si>
  <si>
    <t>КГБУЗ «Князе-Волконская РБ»МЗХК</t>
  </si>
  <si>
    <t>1343151</t>
  </si>
  <si>
    <t>КГБУЗ «Хабаровская РБ» МЗХК</t>
  </si>
  <si>
    <t>КГБУЗ "Краевая клиническая   больница № 1" им.проф С.И.Сергеева МЗХК</t>
  </si>
  <si>
    <t>0310001</t>
  </si>
  <si>
    <t>КГБУЗ "Краевая клиническая больница № 2" МЗХК</t>
  </si>
  <si>
    <t>0252001</t>
  </si>
  <si>
    <t>КГБУЗ «Детская краевая клиническая больница» имениА.К. Пиотровича МЗХК</t>
  </si>
  <si>
    <t>0252002</t>
  </si>
  <si>
    <t>КГБУЗ "Перинатальный центр" МЗХК</t>
  </si>
  <si>
    <t>0301001</t>
  </si>
  <si>
    <t>КГБУЗ «КДЦ «Вивея» МЗХК</t>
  </si>
  <si>
    <t>0301003</t>
  </si>
  <si>
    <t>КГБУЗ «Клинический центр восстановительной медицины и реабилитации» МЗХК</t>
  </si>
  <si>
    <t>0307002</t>
  </si>
  <si>
    <t>КГБУЗ «Стоматологическая поликлиника «Регион» МЗХК</t>
  </si>
  <si>
    <t>0307003</t>
  </si>
  <si>
    <t>КГБОУ ДПО " ИПКСЗ" МЗ ХК</t>
  </si>
  <si>
    <t>0351001</t>
  </si>
  <si>
    <t>КГБУЗ "Краевой клинический центр онкологии" МЗХК</t>
  </si>
  <si>
    <t>0353001</t>
  </si>
  <si>
    <t>Хабаровский филиал ФГАУ "Национальный медицинский исследовательский центр "МНТК "Микрохирургия глаза" им.акад.С.Н.Федорова МЗ РФ</t>
  </si>
  <si>
    <t>5155001</t>
  </si>
  <si>
    <t>ФГКУ «301 Военный клинический госпиталь» МО РФ</t>
  </si>
  <si>
    <t>0352005</t>
  </si>
  <si>
    <t>ФГБУ «Федеральный центр сердечно-сосудистой хирургии» Минздрава России (г. Хабаровск)</t>
  </si>
  <si>
    <t>0352006</t>
  </si>
  <si>
    <t>Хабаровский филиал ФГБУ «Дальневосточный научный центр физиологии и патологии дыхания» СО РАМН-НИИ</t>
  </si>
  <si>
    <t>0352002</t>
  </si>
  <si>
    <t>КГБУЗ "Центр по профилактике по борьбе со СПИД и инфекционными заболеваниями" МЗ ХК</t>
  </si>
  <si>
    <t>0352007</t>
  </si>
  <si>
    <t>Хабаровский филиал  ФГБУ "НКЦ оториноларингологии ФМБА"</t>
  </si>
  <si>
    <t>2301165</t>
  </si>
  <si>
    <t xml:space="preserve">ООО "Б.Браун Авитум Руссланд Клиникс" </t>
  </si>
  <si>
    <t>0352004</t>
  </si>
  <si>
    <t>КГБУЗ "Санаторий "Анненские Воды"  МЗ ХК</t>
  </si>
  <si>
    <t>0351002</t>
  </si>
  <si>
    <t xml:space="preserve">КГБУЗ "Краевой кожно-венерологический диспансер" МЗ ХК </t>
  </si>
  <si>
    <t>Итого КЛПУ</t>
  </si>
  <si>
    <t>2106184</t>
  </si>
  <si>
    <t>ООО "ЭКО-центр"</t>
  </si>
  <si>
    <t>ООО "Уральский клинический лечебно-реанимационный центр"</t>
  </si>
  <si>
    <t>ВСЕГО</t>
  </si>
  <si>
    <t>ООО "Клиника Эксперт Хабаровск"</t>
  </si>
  <si>
    <t>ООО "Дент-Арт-Восток"</t>
  </si>
  <si>
    <t>ООО НОТ</t>
  </si>
  <si>
    <t>ООО "Атлантисс"</t>
  </si>
  <si>
    <t>ООО "Альтернатива"</t>
  </si>
  <si>
    <t>ИП Шамгунова Е.Н.</t>
  </si>
  <si>
    <t>посещение с профилактическими и иными целями</t>
  </si>
  <si>
    <t>Наименование МО</t>
  </si>
  <si>
    <t>Итого, руб.</t>
  </si>
  <si>
    <t>ООО "Белый клен"</t>
  </si>
  <si>
    <t>КГБУЗ "Детский клинический центр медицинской реабилитации "Амурский " МЗХК</t>
  </si>
  <si>
    <t>ООО "Б.Браун Авитум Руссланд Клиникс" г.Комсомольск-на-Амуре</t>
  </si>
  <si>
    <t>Общество с ограниченной ответственностью "Капитал Медицинское Страхование"</t>
  </si>
  <si>
    <t>Распределение объемов и стоимости медицинской помощи за счет средств  ОМС на 2019 год между страховыми медицинскими организациями и медицинскими организациями  
(год)</t>
  </si>
  <si>
    <t>медицинская реабилитация (случай госпитализации)</t>
  </si>
  <si>
    <t>ООО "Атлантисс" г.Комсомольск-на-Амуре</t>
  </si>
  <si>
    <t>ООО "Медицинский центр" Здравница ДВ"</t>
  </si>
  <si>
    <t>всего согаз</t>
  </si>
  <si>
    <t>всего спасские</t>
  </si>
  <si>
    <t>всего втб</t>
  </si>
  <si>
    <t xml:space="preserve">всего капитал </t>
  </si>
  <si>
    <t>Распределение объемов и стоимости медицинской помощи за счет средств  ОМС на 2019 год между страховыми медицинскими организациями и медицинскими организациями  
(квартал)</t>
  </si>
  <si>
    <t>было</t>
  </si>
  <si>
    <t>урал</t>
  </si>
  <si>
    <t>атлантис</t>
  </si>
  <si>
    <t>Проверка</t>
  </si>
  <si>
    <t>Приложение № 8                                                      к Решению Комиссии по разработке ТП ОМС от 28.02.2019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</si>
</sst>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#,##0.00_ ;\-#,##0.00\ "/>
    <numFmt numFmtId="165" formatCode="_-* #,##0.00\ _₽_-;\-* #,##0.00\ _₽_-;_-* &quot;-&quot;\ _₽_-;_-@_-"/>
    <numFmt numFmtId="166" formatCode="_-* #,##0\ _₽_-;\-* #,##0\ _₽_-;_-* &quot;-&quot;??\ _₽_-;_-@_-"/>
    <numFmt numFmtId="167" formatCode="_-* #,##0.00_р_._-;\-* #,##0.00_р_._-;_-* &quot;-&quot;??_р_._-;_-@_-"/>
    <numFmt numFmtId="168" formatCode="_-* #,##0_р_._-;\-* #,##0_р_._-;_-* &quot;-&quot;_р_.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8" fillId="0" borderId="0"/>
    <xf numFmtId="0" fontId="10" fillId="0" borderId="0"/>
    <xf numFmtId="0" fontId="2" fillId="0" borderId="0"/>
    <xf numFmtId="0" fontId="3" fillId="0" borderId="0"/>
    <xf numFmtId="0" fontId="2" fillId="0" borderId="0"/>
    <xf numFmtId="0" fontId="11" fillId="0" borderId="0" applyFill="0" applyBorder="0" applyProtection="0">
      <alignment wrapText="1"/>
      <protection locked="0"/>
    </xf>
    <xf numFmtId="9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/>
    <xf numFmtId="0" fontId="1" fillId="0" borderId="0"/>
    <xf numFmtId="167" fontId="2" fillId="0" borderId="0" applyFont="0" applyFill="0" applyBorder="0" applyAlignment="0" applyProtection="0"/>
    <xf numFmtId="167" fontId="13" fillId="0" borderId="0" applyFont="0" applyFill="0" applyBorder="0" applyAlignment="0" applyProtection="0"/>
  </cellStyleXfs>
  <cellXfs count="102">
    <xf numFmtId="0" fontId="0" fillId="0" borderId="0" xfId="0"/>
    <xf numFmtId="0" fontId="4" fillId="2" borderId="0" xfId="2" applyFont="1" applyFill="1" applyAlignment="1">
      <alignment horizontal="center" vertical="center" wrapText="1"/>
    </xf>
    <xf numFmtId="41" fontId="9" fillId="2" borderId="0" xfId="2" applyNumberFormat="1" applyFont="1" applyFill="1" applyAlignment="1">
      <alignment vertical="center"/>
    </xf>
    <xf numFmtId="0" fontId="9" fillId="3" borderId="0" xfId="2" applyFont="1" applyFill="1" applyBorder="1" applyAlignment="1">
      <alignment horizontal="center" vertical="center"/>
    </xf>
    <xf numFmtId="41" fontId="9" fillId="3" borderId="0" xfId="3" applyNumberFormat="1" applyFont="1" applyFill="1" applyBorder="1" applyAlignment="1">
      <alignment horizontal="center" vertical="center" wrapText="1"/>
    </xf>
    <xf numFmtId="43" fontId="4" fillId="2" borderId="0" xfId="2" applyNumberFormat="1" applyFont="1" applyFill="1" applyBorder="1" applyAlignment="1"/>
    <xf numFmtId="41" fontId="9" fillId="4" borderId="0" xfId="3" applyNumberFormat="1" applyFont="1" applyFill="1" applyBorder="1" applyAlignment="1">
      <alignment horizontal="center" vertical="center" wrapText="1"/>
    </xf>
    <xf numFmtId="0" fontId="4" fillId="0" borderId="0" xfId="2" applyFont="1" applyFill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center"/>
    </xf>
    <xf numFmtId="0" fontId="5" fillId="0" borderId="0" xfId="2" applyFont="1" applyFill="1" applyAlignment="1">
      <alignment wrapText="1"/>
    </xf>
    <xf numFmtId="0" fontId="7" fillId="0" borderId="0" xfId="2" applyFont="1" applyFill="1" applyAlignment="1">
      <alignment horizontal="center" wrapText="1"/>
    </xf>
    <xf numFmtId="0" fontId="7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41" fontId="4" fillId="0" borderId="4" xfId="2" applyNumberFormat="1" applyFont="1" applyFill="1" applyBorder="1"/>
    <xf numFmtId="41" fontId="4" fillId="0" borderId="4" xfId="3" applyNumberFormat="1" applyFont="1" applyFill="1" applyBorder="1" applyAlignment="1">
      <alignment horizontal="center" vertical="center" wrapText="1"/>
    </xf>
    <xf numFmtId="166" fontId="4" fillId="0" borderId="15" xfId="1" applyNumberFormat="1" applyFont="1" applyFill="1" applyBorder="1"/>
    <xf numFmtId="166" fontId="4" fillId="0" borderId="16" xfId="1" applyNumberFormat="1" applyFont="1" applyFill="1" applyBorder="1"/>
    <xf numFmtId="41" fontId="4" fillId="0" borderId="16" xfId="2" applyNumberFormat="1" applyFont="1" applyFill="1" applyBorder="1"/>
    <xf numFmtId="41" fontId="4" fillId="0" borderId="0" xfId="2" applyNumberFormat="1" applyFont="1" applyFill="1"/>
    <xf numFmtId="43" fontId="4" fillId="0" borderId="4" xfId="2" applyNumberFormat="1" applyFont="1" applyFill="1" applyBorder="1" applyAlignment="1"/>
    <xf numFmtId="43" fontId="4" fillId="0" borderId="4" xfId="3" applyNumberFormat="1" applyFont="1" applyFill="1" applyBorder="1" applyAlignment="1">
      <alignment horizontal="center" vertical="center" wrapText="1"/>
    </xf>
    <xf numFmtId="166" fontId="4" fillId="0" borderId="15" xfId="1" applyNumberFormat="1" applyFont="1" applyFill="1" applyBorder="1" applyAlignment="1"/>
    <xf numFmtId="166" fontId="4" fillId="0" borderId="16" xfId="1" applyNumberFormat="1" applyFont="1" applyFill="1" applyBorder="1" applyAlignment="1"/>
    <xf numFmtId="43" fontId="4" fillId="0" borderId="16" xfId="2" applyNumberFormat="1" applyFont="1" applyFill="1" applyBorder="1" applyAlignment="1"/>
    <xf numFmtId="43" fontId="4" fillId="0" borderId="0" xfId="2" applyNumberFormat="1" applyFont="1" applyFill="1" applyAlignment="1"/>
    <xf numFmtId="43" fontId="4" fillId="0" borderId="4" xfId="2" applyNumberFormat="1" applyFont="1" applyFill="1" applyBorder="1"/>
    <xf numFmtId="43" fontId="4" fillId="0" borderId="0" xfId="2" applyNumberFormat="1" applyFont="1" applyFill="1"/>
    <xf numFmtId="43" fontId="4" fillId="0" borderId="13" xfId="2" applyNumberFormat="1" applyFont="1" applyFill="1" applyBorder="1"/>
    <xf numFmtId="41" fontId="4" fillId="0" borderId="13" xfId="2" applyNumberFormat="1" applyFont="1" applyFill="1" applyBorder="1"/>
    <xf numFmtId="41" fontId="9" fillId="0" borderId="4" xfId="2" applyNumberFormat="1" applyFont="1" applyFill="1" applyBorder="1" applyAlignment="1">
      <alignment horizontal="center" vertical="center" wrapText="1"/>
    </xf>
    <xf numFmtId="41" fontId="9" fillId="0" borderId="4" xfId="3" applyNumberFormat="1" applyFont="1" applyFill="1" applyBorder="1" applyAlignment="1">
      <alignment horizontal="center" vertical="center" wrapText="1"/>
    </xf>
    <xf numFmtId="41" fontId="9" fillId="0" borderId="0" xfId="2" applyNumberFormat="1" applyFont="1" applyFill="1" applyAlignment="1">
      <alignment horizontal="center" vertical="center" wrapText="1"/>
    </xf>
    <xf numFmtId="43" fontId="9" fillId="0" borderId="4" xfId="2" applyNumberFormat="1" applyFont="1" applyFill="1" applyBorder="1" applyAlignment="1">
      <alignment horizontal="center" vertical="center" wrapText="1"/>
    </xf>
    <xf numFmtId="43" fontId="9" fillId="0" borderId="4" xfId="3" applyNumberFormat="1" applyFont="1" applyFill="1" applyBorder="1" applyAlignment="1">
      <alignment horizontal="center" vertical="center" wrapText="1"/>
    </xf>
    <xf numFmtId="43" fontId="4" fillId="0" borderId="17" xfId="2" applyNumberFormat="1" applyFont="1" applyFill="1" applyBorder="1" applyAlignment="1"/>
    <xf numFmtId="43" fontId="9" fillId="0" borderId="0" xfId="2" applyNumberFormat="1" applyFont="1" applyFill="1" applyAlignment="1">
      <alignment horizontal="center" vertical="center" wrapText="1"/>
    </xf>
    <xf numFmtId="43" fontId="4" fillId="0" borderId="14" xfId="2" applyNumberFormat="1" applyFont="1" applyFill="1" applyBorder="1"/>
    <xf numFmtId="41" fontId="4" fillId="0" borderId="14" xfId="2" applyNumberFormat="1" applyFont="1" applyFill="1" applyBorder="1"/>
    <xf numFmtId="41" fontId="9" fillId="0" borderId="4" xfId="2" applyNumberFormat="1" applyFont="1" applyFill="1" applyBorder="1"/>
    <xf numFmtId="41" fontId="9" fillId="0" borderId="0" xfId="2" applyNumberFormat="1" applyFont="1" applyFill="1"/>
    <xf numFmtId="43" fontId="9" fillId="0" borderId="4" xfId="2" applyNumberFormat="1" applyFont="1" applyFill="1" applyBorder="1"/>
    <xf numFmtId="43" fontId="9" fillId="0" borderId="0" xfId="2" applyNumberFormat="1" applyFont="1" applyFill="1"/>
    <xf numFmtId="165" fontId="9" fillId="0" borderId="4" xfId="3" applyNumberFormat="1" applyFont="1" applyFill="1" applyBorder="1" applyAlignment="1">
      <alignment horizontal="center" vertical="center" wrapText="1"/>
    </xf>
    <xf numFmtId="43" fontId="9" fillId="0" borderId="0" xfId="2" applyNumberFormat="1" applyFont="1" applyFill="1" applyAlignment="1">
      <alignment vertical="center"/>
    </xf>
    <xf numFmtId="41" fontId="9" fillId="0" borderId="0" xfId="2" applyNumberFormat="1" applyFont="1" applyFill="1" applyAlignment="1">
      <alignment vertical="center"/>
    </xf>
    <xf numFmtId="0" fontId="9" fillId="0" borderId="0" xfId="2" applyFont="1" applyFill="1" applyBorder="1" applyAlignment="1">
      <alignment horizontal="center" vertical="center"/>
    </xf>
    <xf numFmtId="41" fontId="9" fillId="0" borderId="0" xfId="3" applyNumberFormat="1" applyFont="1" applyFill="1" applyBorder="1" applyAlignment="1">
      <alignment horizontal="center" vertical="center" wrapText="1"/>
    </xf>
    <xf numFmtId="43" fontId="4" fillId="0" borderId="0" xfId="2" applyNumberFormat="1" applyFont="1" applyFill="1" applyBorder="1" applyAlignment="1"/>
    <xf numFmtId="41" fontId="4" fillId="0" borderId="0" xfId="2" applyNumberFormat="1" applyFont="1" applyFill="1" applyAlignment="1">
      <alignment horizontal="center"/>
    </xf>
    <xf numFmtId="43" fontId="4" fillId="0" borderId="0" xfId="2" applyNumberFormat="1" applyFont="1" applyFill="1" applyAlignment="1">
      <alignment horizontal="center"/>
    </xf>
    <xf numFmtId="0" fontId="4" fillId="0" borderId="18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164" fontId="4" fillId="0" borderId="4" xfId="3" applyNumberFormat="1" applyFont="1" applyFill="1" applyBorder="1" applyAlignment="1">
      <alignment horizontal="center" vertical="center" wrapText="1"/>
    </xf>
    <xf numFmtId="168" fontId="12" fillId="0" borderId="4" xfId="8" applyNumberFormat="1" applyFont="1" applyFill="1" applyBorder="1" applyProtection="1">
      <alignment wrapText="1"/>
    </xf>
    <xf numFmtId="43" fontId="4" fillId="4" borderId="4" xfId="3" applyNumberFormat="1" applyFont="1" applyFill="1" applyBorder="1" applyAlignment="1">
      <alignment horizontal="center" vertical="center" wrapText="1"/>
    </xf>
    <xf numFmtId="41" fontId="4" fillId="4" borderId="4" xfId="3" applyNumberFormat="1" applyFont="1" applyFill="1" applyBorder="1" applyAlignment="1">
      <alignment horizontal="center" vertical="center" wrapText="1"/>
    </xf>
    <xf numFmtId="166" fontId="4" fillId="4" borderId="15" xfId="1" applyNumberFormat="1" applyFont="1" applyFill="1" applyBorder="1"/>
    <xf numFmtId="166" fontId="4" fillId="4" borderId="15" xfId="1" applyNumberFormat="1" applyFont="1" applyFill="1" applyBorder="1" applyAlignment="1"/>
    <xf numFmtId="166" fontId="9" fillId="0" borderId="4" xfId="3" applyNumberFormat="1" applyFont="1" applyFill="1" applyBorder="1" applyAlignment="1">
      <alignment horizontal="center" vertical="center" wrapText="1"/>
    </xf>
    <xf numFmtId="43" fontId="4" fillId="0" borderId="0" xfId="1" applyFont="1" applyFill="1"/>
    <xf numFmtId="166" fontId="4" fillId="4" borderId="16" xfId="1" applyNumberFormat="1" applyFont="1" applyFill="1" applyBorder="1" applyAlignment="1"/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3" applyFont="1" applyFill="1" applyBorder="1" applyAlignment="1">
      <alignment horizontal="left" vertical="center" wrapText="1"/>
    </xf>
    <xf numFmtId="0" fontId="4" fillId="0" borderId="14" xfId="3" applyFont="1" applyFill="1" applyBorder="1" applyAlignment="1">
      <alignment horizontal="left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left" vertical="center" wrapText="1"/>
    </xf>
    <xf numFmtId="0" fontId="9" fillId="0" borderId="14" xfId="2" applyFont="1" applyFill="1" applyBorder="1" applyAlignment="1">
      <alignment horizontal="left" vertical="center" wrapText="1"/>
    </xf>
    <xf numFmtId="0" fontId="4" fillId="4" borderId="13" xfId="3" applyFont="1" applyFill="1" applyBorder="1" applyAlignment="1">
      <alignment horizontal="left" vertical="center" wrapText="1"/>
    </xf>
    <xf numFmtId="0" fontId="4" fillId="4" borderId="14" xfId="3" applyFont="1" applyFill="1" applyBorder="1" applyAlignment="1">
      <alignment horizontal="left" vertical="center" wrapText="1"/>
    </xf>
    <xf numFmtId="0" fontId="4" fillId="0" borderId="13" xfId="2" applyFont="1" applyFill="1" applyBorder="1" applyAlignment="1">
      <alignment horizontal="left" vertical="center" wrapText="1"/>
    </xf>
    <xf numFmtId="0" fontId="4" fillId="0" borderId="14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center" vertical="center"/>
    </xf>
    <xf numFmtId="0" fontId="9" fillId="0" borderId="4" xfId="3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wrapText="1"/>
    </xf>
    <xf numFmtId="0" fontId="6" fillId="0" borderId="0" xfId="0" applyFont="1" applyFill="1" applyAlignment="1">
      <alignment horizontal="left" wrapText="1"/>
    </xf>
  </cellXfs>
  <cellStyles count="49">
    <cellStyle name="Обычный" xfId="0" builtinId="0"/>
    <cellStyle name="Обычный 2" xfId="4"/>
    <cellStyle name="Обычный 2 2" xfId="2"/>
    <cellStyle name="Обычный 3" xfId="5"/>
    <cellStyle name="Обычный 3 2" xfId="6"/>
    <cellStyle name="Обычный 3 2 2" xfId="43"/>
    <cellStyle name="Обычный 4" xfId="7"/>
    <cellStyle name="Обычный 4 2" xfId="44"/>
    <cellStyle name="Обычный 5" xfId="45"/>
    <cellStyle name="Обычный 6" xfId="46"/>
    <cellStyle name="Обычный Лена" xfId="8"/>
    <cellStyle name="Обычный_Таблицы Мун.заказ Стационар" xfId="3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 2" xfId="21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 3" xfId="47"/>
    <cellStyle name="Финансовый 30" xfId="33"/>
    <cellStyle name="Финансовый 31" xfId="34"/>
    <cellStyle name="Финансовый 32" xfId="35"/>
    <cellStyle name="Финансовый 33" xfId="36"/>
    <cellStyle name="Финансовый 34" xfId="48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5" name="Text Box 10"/>
        <xdr:cNvSpPr txBox="1">
          <a:spLocks noChangeArrowheads="1"/>
        </xdr:cNvSpPr>
      </xdr:nvSpPr>
      <xdr:spPr bwMode="auto">
        <a:xfrm>
          <a:off x="0" y="35528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6" name="Text Box 4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7" name="Text Box 5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8" name="Text Box 6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9" name="Text Box 7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0" name="Text Box 8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1" name="Text Box 9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2" name="Text Box 10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3" name="Text Box 4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4" name="Text Box 5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5" name="Text Box 6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6" name="Text Box 7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8" name="Text Box 9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9" name="Text Box 10"/>
        <xdr:cNvSpPr txBox="1">
          <a:spLocks noChangeArrowheads="1"/>
        </xdr:cNvSpPr>
      </xdr:nvSpPr>
      <xdr:spPr bwMode="auto">
        <a:xfrm>
          <a:off x="0" y="35528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467667</xdr:colOff>
      <xdr:row>125</xdr:row>
      <xdr:rowOff>161925</xdr:rowOff>
    </xdr:to>
    <xdr:sp macro="" textlink="">
      <xdr:nvSpPr>
        <xdr:cNvPr id="15" name="Text Box 10"/>
        <xdr:cNvSpPr txBox="1">
          <a:spLocks noChangeArrowheads="1"/>
        </xdr:cNvSpPr>
      </xdr:nvSpPr>
      <xdr:spPr bwMode="auto">
        <a:xfrm>
          <a:off x="0" y="31708725"/>
          <a:ext cx="77246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6" name="Text Box 4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7" name="Text Box 5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8" name="Text Box 6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19" name="Text Box 7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0" name="Text Box 8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1" name="Text Box 9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2" name="Text Box 10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3" name="Text Box 4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4" name="Text Box 5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5" name="Text Box 6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6" name="Text Box 7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8" name="Text Box 9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125</xdr:row>
      <xdr:rowOff>0</xdr:rowOff>
    </xdr:from>
    <xdr:to>
      <xdr:col>3</xdr:col>
      <xdr:colOff>468661</xdr:colOff>
      <xdr:row>125</xdr:row>
      <xdr:rowOff>161925</xdr:rowOff>
    </xdr:to>
    <xdr:sp macro="" textlink="">
      <xdr:nvSpPr>
        <xdr:cNvPr id="29" name="Text Box 10"/>
        <xdr:cNvSpPr txBox="1">
          <a:spLocks noChangeArrowheads="1"/>
        </xdr:cNvSpPr>
      </xdr:nvSpPr>
      <xdr:spPr bwMode="auto">
        <a:xfrm>
          <a:off x="0" y="31708725"/>
          <a:ext cx="77346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H241"/>
  <sheetViews>
    <sheetView tabSelected="1" view="pageBreakPreview" topLeftCell="C1" zoomScaleNormal="115" zoomScaleSheetLayoutView="100" workbookViewId="0">
      <pane xSplit="3" ySplit="7" topLeftCell="F222" activePane="bottomRight" state="frozen"/>
      <selection activeCell="C1" sqref="C1"/>
      <selection pane="topRight" activeCell="F1" sqref="F1"/>
      <selection pane="bottomLeft" activeCell="C8" sqref="C8"/>
      <selection pane="bottomRight" activeCell="F236" sqref="F236"/>
    </sheetView>
  </sheetViews>
  <sheetFormatPr defaultColWidth="9.109375" defaultRowHeight="13.2" x14ac:dyDescent="0.25"/>
  <cols>
    <col min="1" max="1" width="7.33203125" style="7" hidden="1" customWidth="1"/>
    <col min="2" max="2" width="9.5546875" style="7" hidden="1" customWidth="1"/>
    <col min="3" max="3" width="4.5546875" style="8" customWidth="1"/>
    <col min="4" max="4" width="34.33203125" style="8" customWidth="1"/>
    <col min="5" max="5" width="6.6640625" style="7" customWidth="1"/>
    <col min="6" max="6" width="16.6640625" style="9" customWidth="1"/>
    <col min="7" max="7" width="18.109375" style="9" customWidth="1"/>
    <col min="8" max="8" width="15.33203125" style="9" customWidth="1"/>
    <col min="9" max="9" width="16.44140625" style="9" customWidth="1"/>
    <col min="10" max="10" width="16.109375" style="9" customWidth="1"/>
    <col min="11" max="11" width="16" style="9" customWidth="1"/>
    <col min="12" max="12" width="17.5546875" style="9" customWidth="1"/>
    <col min="13" max="13" width="19.33203125" style="9" customWidth="1"/>
    <col min="14" max="14" width="15.44140625" style="9" customWidth="1"/>
    <col min="15" max="15" width="17.5546875" style="9" customWidth="1"/>
    <col min="16" max="16" width="16.88671875" style="9" customWidth="1"/>
    <col min="17" max="17" width="15.109375" style="9" customWidth="1"/>
    <col min="18" max="18" width="16.33203125" style="9" customWidth="1"/>
    <col min="19" max="19" width="14.88671875" style="9" customWidth="1"/>
    <col min="20" max="20" width="15.109375" style="9" bestFit="1" customWidth="1"/>
    <col min="21" max="21" width="14.33203125" style="9" customWidth="1"/>
    <col min="22" max="22" width="15.5546875" style="9" customWidth="1"/>
    <col min="23" max="23" width="16.33203125" style="9" customWidth="1"/>
    <col min="24" max="24" width="13.6640625" style="9" customWidth="1"/>
    <col min="25" max="25" width="15.88671875" style="9" customWidth="1"/>
    <col min="26" max="26" width="17.5546875" style="9" customWidth="1"/>
    <col min="27" max="27" width="16.44140625" style="9" customWidth="1"/>
    <col min="28" max="28" width="15.5546875" style="9" customWidth="1"/>
    <col min="29" max="29" width="16.5546875" style="9" customWidth="1"/>
    <col min="30" max="30" width="16.109375" style="9" bestFit="1" customWidth="1"/>
    <col min="31" max="31" width="15.33203125" style="9" customWidth="1"/>
    <col min="32" max="32" width="18.88671875" style="9" customWidth="1"/>
    <col min="33" max="33" width="18" style="9" customWidth="1"/>
    <col min="34" max="34" width="15.33203125" style="9" customWidth="1"/>
    <col min="35" max="35" width="16.33203125" style="9" customWidth="1"/>
    <col min="36" max="36" width="15.33203125" style="9" customWidth="1"/>
    <col min="37" max="37" width="15.5546875" style="9" customWidth="1"/>
    <col min="38" max="38" width="18.6640625" style="9" customWidth="1"/>
    <col min="39" max="39" width="16.33203125" style="9" customWidth="1"/>
    <col min="40" max="40" width="15" style="9" customWidth="1"/>
    <col min="41" max="41" width="14.5546875" style="9" customWidth="1"/>
    <col min="42" max="42" width="15.6640625" style="9" customWidth="1"/>
    <col min="43" max="43" width="16.109375" style="9" customWidth="1"/>
    <col min="44" max="44" width="15" style="9" customWidth="1"/>
    <col min="45" max="45" width="16.6640625" style="9" customWidth="1"/>
    <col min="46" max="46" width="14.109375" style="7" hidden="1" customWidth="1"/>
    <col min="47" max="47" width="15.5546875" style="7" hidden="1" customWidth="1"/>
    <col min="48" max="49" width="15.6640625" style="7" hidden="1" customWidth="1"/>
    <col min="50" max="50" width="15" style="7" hidden="1" customWidth="1"/>
    <col min="51" max="51" width="15.109375" style="7" hidden="1" customWidth="1"/>
    <col min="52" max="52" width="16.33203125" style="7" hidden="1" customWidth="1"/>
    <col min="53" max="53" width="14.88671875" style="7" hidden="1" customWidth="1"/>
    <col min="54" max="54" width="14.44140625" style="7" hidden="1" customWidth="1"/>
    <col min="55" max="55" width="20.6640625" style="7" hidden="1" customWidth="1"/>
    <col min="56" max="56" width="19.109375" style="7" hidden="1" customWidth="1"/>
    <col min="57" max="16384" width="9.109375" style="7"/>
  </cols>
  <sheetData>
    <row r="1" spans="1:56" ht="42" customHeight="1" x14ac:dyDescent="0.25">
      <c r="L1" s="80" t="s">
        <v>220</v>
      </c>
      <c r="M1" s="80"/>
      <c r="O1" s="10"/>
    </row>
    <row r="2" spans="1:56" ht="47.4" customHeight="1" x14ac:dyDescent="0.3">
      <c r="D2" s="76" t="s">
        <v>215</v>
      </c>
      <c r="E2" s="76"/>
      <c r="F2" s="76"/>
      <c r="G2" s="76"/>
      <c r="H2" s="76"/>
      <c r="I2" s="76"/>
      <c r="J2" s="76"/>
      <c r="K2" s="76"/>
      <c r="L2" s="76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</row>
    <row r="3" spans="1:56" ht="14.4" customHeight="1" x14ac:dyDescent="0.25">
      <c r="H3" s="11"/>
      <c r="I3" s="11"/>
      <c r="J3" s="12"/>
      <c r="R3" s="11"/>
      <c r="S3" s="11"/>
      <c r="T3" s="12"/>
      <c r="AB3" s="11"/>
      <c r="AC3" s="11"/>
      <c r="AD3" s="12"/>
      <c r="AL3" s="11"/>
      <c r="AM3" s="11"/>
      <c r="AN3" s="12"/>
    </row>
    <row r="4" spans="1:56" s="13" customFormat="1" ht="25.95" customHeight="1" x14ac:dyDescent="0.3">
      <c r="B4" s="81" t="s">
        <v>0</v>
      </c>
      <c r="C4" s="14"/>
      <c r="D4" s="84" t="s">
        <v>201</v>
      </c>
      <c r="E4" s="81"/>
      <c r="F4" s="87" t="s">
        <v>1</v>
      </c>
      <c r="G4" s="87"/>
      <c r="H4" s="87"/>
      <c r="I4" s="87"/>
      <c r="J4" s="87"/>
      <c r="K4" s="87"/>
      <c r="L4" s="87"/>
      <c r="M4" s="87"/>
      <c r="N4" s="87"/>
      <c r="O4" s="87"/>
      <c r="P4" s="77" t="s">
        <v>2</v>
      </c>
      <c r="Q4" s="78"/>
      <c r="R4" s="78"/>
      <c r="S4" s="78"/>
      <c r="T4" s="78"/>
      <c r="U4" s="78"/>
      <c r="V4" s="78"/>
      <c r="W4" s="78"/>
      <c r="X4" s="78"/>
      <c r="Y4" s="78"/>
      <c r="Z4" s="77" t="s">
        <v>3</v>
      </c>
      <c r="AA4" s="78"/>
      <c r="AB4" s="78"/>
      <c r="AC4" s="78"/>
      <c r="AD4" s="78"/>
      <c r="AE4" s="78"/>
      <c r="AF4" s="78"/>
      <c r="AG4" s="78"/>
      <c r="AH4" s="78"/>
      <c r="AI4" s="78"/>
      <c r="AJ4" s="77" t="s">
        <v>206</v>
      </c>
      <c r="AK4" s="78"/>
      <c r="AL4" s="78"/>
      <c r="AM4" s="78"/>
      <c r="AN4" s="78"/>
      <c r="AO4" s="78"/>
      <c r="AP4" s="78"/>
      <c r="AQ4" s="78"/>
      <c r="AR4" s="78"/>
      <c r="AS4" s="79"/>
      <c r="AT4" s="77" t="s">
        <v>193</v>
      </c>
      <c r="AU4" s="78"/>
      <c r="AV4" s="78"/>
      <c r="AW4" s="78"/>
      <c r="AX4" s="78"/>
      <c r="AY4" s="78"/>
      <c r="AZ4" s="78"/>
      <c r="BA4" s="78"/>
      <c r="BB4" s="78"/>
      <c r="BC4" s="78"/>
      <c r="BD4" s="79"/>
    </row>
    <row r="5" spans="1:56" s="13" customFormat="1" ht="14.25" customHeight="1" x14ac:dyDescent="0.3">
      <c r="B5" s="82"/>
      <c r="C5" s="15"/>
      <c r="D5" s="85"/>
      <c r="E5" s="82"/>
      <c r="F5" s="77"/>
      <c r="G5" s="78"/>
      <c r="H5" s="78"/>
      <c r="I5" s="78"/>
      <c r="J5" s="78"/>
      <c r="K5" s="78"/>
      <c r="L5" s="78"/>
      <c r="M5" s="78"/>
      <c r="N5" s="78"/>
      <c r="O5" s="79"/>
      <c r="P5" s="77"/>
      <c r="Q5" s="78"/>
      <c r="R5" s="78"/>
      <c r="S5" s="78"/>
      <c r="T5" s="78"/>
      <c r="U5" s="78"/>
      <c r="V5" s="78"/>
      <c r="W5" s="78"/>
      <c r="X5" s="78"/>
      <c r="Y5" s="79"/>
      <c r="Z5" s="77"/>
      <c r="AA5" s="78"/>
      <c r="AB5" s="78"/>
      <c r="AC5" s="78"/>
      <c r="AD5" s="78"/>
      <c r="AE5" s="78"/>
      <c r="AF5" s="78"/>
      <c r="AG5" s="78"/>
      <c r="AH5" s="78"/>
      <c r="AI5" s="79"/>
      <c r="AJ5" s="77"/>
      <c r="AK5" s="78"/>
      <c r="AL5" s="78"/>
      <c r="AM5" s="78"/>
      <c r="AN5" s="78"/>
      <c r="AO5" s="78"/>
      <c r="AP5" s="78"/>
      <c r="AQ5" s="78"/>
      <c r="AR5" s="78"/>
      <c r="AS5" s="79"/>
      <c r="AT5" s="57"/>
      <c r="AU5" s="58"/>
      <c r="AV5" s="58"/>
      <c r="AW5" s="58"/>
      <c r="AX5" s="58"/>
      <c r="AY5" s="58"/>
      <c r="AZ5" s="58"/>
      <c r="BA5" s="58"/>
      <c r="BB5" s="58"/>
      <c r="BC5" s="58"/>
      <c r="BD5" s="58"/>
    </row>
    <row r="6" spans="1:56" s="13" customFormat="1" ht="12.75" customHeight="1" x14ac:dyDescent="0.3">
      <c r="B6" s="82"/>
      <c r="C6" s="15"/>
      <c r="D6" s="85"/>
      <c r="E6" s="82"/>
      <c r="F6" s="84" t="s">
        <v>4</v>
      </c>
      <c r="G6" s="84" t="s">
        <v>5</v>
      </c>
      <c r="H6" s="87" t="s">
        <v>6</v>
      </c>
      <c r="I6" s="87"/>
      <c r="J6" s="87"/>
      <c r="K6" s="87" t="s">
        <v>7</v>
      </c>
      <c r="L6" s="87" t="s">
        <v>8</v>
      </c>
      <c r="M6" s="77" t="s">
        <v>6</v>
      </c>
      <c r="N6" s="79"/>
      <c r="O6" s="81" t="s">
        <v>9</v>
      </c>
      <c r="P6" s="84" t="s">
        <v>4</v>
      </c>
      <c r="Q6" s="84" t="s">
        <v>5</v>
      </c>
      <c r="R6" s="87" t="s">
        <v>6</v>
      </c>
      <c r="S6" s="87"/>
      <c r="T6" s="87"/>
      <c r="U6" s="87" t="s">
        <v>7</v>
      </c>
      <c r="V6" s="87" t="s">
        <v>8</v>
      </c>
      <c r="W6" s="77" t="s">
        <v>6</v>
      </c>
      <c r="X6" s="79"/>
      <c r="Y6" s="81" t="s">
        <v>10</v>
      </c>
      <c r="Z6" s="84" t="s">
        <v>4</v>
      </c>
      <c r="AA6" s="84" t="s">
        <v>5</v>
      </c>
      <c r="AB6" s="87" t="s">
        <v>6</v>
      </c>
      <c r="AC6" s="87"/>
      <c r="AD6" s="87"/>
      <c r="AE6" s="87" t="s">
        <v>7</v>
      </c>
      <c r="AF6" s="87" t="s">
        <v>8</v>
      </c>
      <c r="AG6" s="77" t="s">
        <v>6</v>
      </c>
      <c r="AH6" s="79"/>
      <c r="AI6" s="81" t="s">
        <v>10</v>
      </c>
      <c r="AJ6" s="84" t="s">
        <v>4</v>
      </c>
      <c r="AK6" s="84" t="s">
        <v>5</v>
      </c>
      <c r="AL6" s="87" t="s">
        <v>6</v>
      </c>
      <c r="AM6" s="87"/>
      <c r="AN6" s="87"/>
      <c r="AO6" s="87" t="s">
        <v>7</v>
      </c>
      <c r="AP6" s="87" t="s">
        <v>8</v>
      </c>
      <c r="AQ6" s="77" t="s">
        <v>6</v>
      </c>
      <c r="AR6" s="79"/>
      <c r="AS6" s="81" t="s">
        <v>10</v>
      </c>
      <c r="AT6" s="91" t="s">
        <v>4</v>
      </c>
      <c r="AU6" s="90" t="s">
        <v>5</v>
      </c>
      <c r="AV6" s="90" t="s">
        <v>6</v>
      </c>
      <c r="AW6" s="90"/>
      <c r="AX6" s="90"/>
      <c r="AY6" s="90" t="s">
        <v>7</v>
      </c>
      <c r="AZ6" s="90" t="s">
        <v>8</v>
      </c>
      <c r="BA6" s="90" t="s">
        <v>6</v>
      </c>
      <c r="BB6" s="90"/>
      <c r="BC6" s="90" t="s">
        <v>10</v>
      </c>
      <c r="BD6" s="90" t="s">
        <v>202</v>
      </c>
    </row>
    <row r="7" spans="1:56" s="13" customFormat="1" ht="63" customHeight="1" x14ac:dyDescent="0.3">
      <c r="B7" s="83"/>
      <c r="C7" s="17"/>
      <c r="D7" s="86"/>
      <c r="E7" s="83"/>
      <c r="F7" s="86"/>
      <c r="G7" s="86"/>
      <c r="H7" s="18" t="s">
        <v>11</v>
      </c>
      <c r="I7" s="18" t="s">
        <v>12</v>
      </c>
      <c r="J7" s="18" t="s">
        <v>13</v>
      </c>
      <c r="K7" s="87"/>
      <c r="L7" s="87"/>
      <c r="M7" s="19" t="s">
        <v>14</v>
      </c>
      <c r="N7" s="19" t="s">
        <v>208</v>
      </c>
      <c r="O7" s="83"/>
      <c r="P7" s="86"/>
      <c r="Q7" s="86"/>
      <c r="R7" s="18" t="s">
        <v>11</v>
      </c>
      <c r="S7" s="18" t="s">
        <v>12</v>
      </c>
      <c r="T7" s="18" t="s">
        <v>13</v>
      </c>
      <c r="U7" s="87"/>
      <c r="V7" s="87"/>
      <c r="W7" s="19" t="s">
        <v>14</v>
      </c>
      <c r="X7" s="19" t="s">
        <v>208</v>
      </c>
      <c r="Y7" s="83"/>
      <c r="Z7" s="86"/>
      <c r="AA7" s="86"/>
      <c r="AB7" s="18" t="s">
        <v>11</v>
      </c>
      <c r="AC7" s="18" t="s">
        <v>12</v>
      </c>
      <c r="AD7" s="18" t="s">
        <v>13</v>
      </c>
      <c r="AE7" s="87"/>
      <c r="AF7" s="87"/>
      <c r="AG7" s="19" t="s">
        <v>14</v>
      </c>
      <c r="AH7" s="19" t="s">
        <v>208</v>
      </c>
      <c r="AI7" s="83"/>
      <c r="AJ7" s="86"/>
      <c r="AK7" s="86"/>
      <c r="AL7" s="18" t="s">
        <v>200</v>
      </c>
      <c r="AM7" s="18" t="s">
        <v>12</v>
      </c>
      <c r="AN7" s="18" t="s">
        <v>13</v>
      </c>
      <c r="AO7" s="87"/>
      <c r="AP7" s="87"/>
      <c r="AQ7" s="19" t="s">
        <v>14</v>
      </c>
      <c r="AR7" s="19" t="s">
        <v>208</v>
      </c>
      <c r="AS7" s="83"/>
      <c r="AT7" s="91"/>
      <c r="AU7" s="90"/>
      <c r="AV7" s="16" t="s">
        <v>200</v>
      </c>
      <c r="AW7" s="16" t="s">
        <v>12</v>
      </c>
      <c r="AX7" s="16" t="s">
        <v>13</v>
      </c>
      <c r="AY7" s="90"/>
      <c r="AZ7" s="90"/>
      <c r="BA7" s="16" t="s">
        <v>14</v>
      </c>
      <c r="BB7" s="16" t="s">
        <v>15</v>
      </c>
      <c r="BC7" s="90"/>
      <c r="BD7" s="90"/>
    </row>
    <row r="8" spans="1:56" s="25" customFormat="1" ht="20.399999999999999" customHeight="1" x14ac:dyDescent="0.25">
      <c r="A8" s="13">
        <v>1</v>
      </c>
      <c r="B8" s="20" t="s">
        <v>16</v>
      </c>
      <c r="C8" s="88">
        <v>1</v>
      </c>
      <c r="D8" s="88" t="s">
        <v>17</v>
      </c>
      <c r="E8" s="21" t="s">
        <v>18</v>
      </c>
      <c r="F8" s="21">
        <f>ROUND('2019'!F8/4,0)</f>
        <v>0</v>
      </c>
      <c r="G8" s="21">
        <f>ROUND('2019'!G8/4,0)</f>
        <v>0</v>
      </c>
      <c r="H8" s="21">
        <f>ROUND('2019'!H8/4,0)</f>
        <v>0</v>
      </c>
      <c r="I8" s="21">
        <f>ROUND('2019'!I8/4,0)</f>
        <v>0</v>
      </c>
      <c r="J8" s="21">
        <f>ROUND('2019'!J8/4,0)</f>
        <v>993</v>
      </c>
      <c r="K8" s="21">
        <f>ROUND('2019'!K8/4,0)</f>
        <v>0</v>
      </c>
      <c r="L8" s="21">
        <f>ROUND('2019'!L8/4,0)</f>
        <v>742</v>
      </c>
      <c r="M8" s="21">
        <f>ROUND('2019'!M8/4,0)</f>
        <v>5</v>
      </c>
      <c r="N8" s="21">
        <f>ROUND('2019'!N8/4,0)</f>
        <v>0</v>
      </c>
      <c r="O8" s="21">
        <f>ROUND('2019'!O8/4,0)</f>
        <v>177</v>
      </c>
      <c r="P8" s="21">
        <f>ROUND('2019'!Q8/4,0)</f>
        <v>0</v>
      </c>
      <c r="Q8" s="21">
        <f>ROUND('2019'!R8/4,0)</f>
        <v>0</v>
      </c>
      <c r="R8" s="21">
        <f>ROUND('2019'!S8/4,0)</f>
        <v>0</v>
      </c>
      <c r="S8" s="21">
        <f>ROUND('2019'!T8/4,0)</f>
        <v>0</v>
      </c>
      <c r="T8" s="21">
        <f>ROUND('2019'!U8/4,0)</f>
        <v>47</v>
      </c>
      <c r="U8" s="21">
        <f>ROUND('2019'!V8/4,0)</f>
        <v>0</v>
      </c>
      <c r="V8" s="21">
        <f>ROUND('2019'!W8/4,0)</f>
        <v>25</v>
      </c>
      <c r="W8" s="21">
        <f>ROUND('2019'!X8/4,0)</f>
        <v>0</v>
      </c>
      <c r="X8" s="21">
        <f>ROUND('2019'!Y8/4,0)</f>
        <v>0</v>
      </c>
      <c r="Y8" s="21">
        <f>ROUND('2019'!Z8/4,0)</f>
        <v>9</v>
      </c>
      <c r="Z8" s="21">
        <f>ROUND('2019'!AB8/4,0)</f>
        <v>0</v>
      </c>
      <c r="AA8" s="21">
        <f>ROUND('2019'!AC8/4,0)</f>
        <v>0</v>
      </c>
      <c r="AB8" s="21">
        <f>ROUND('2019'!AD8/4,0)</f>
        <v>0</v>
      </c>
      <c r="AC8" s="21">
        <f>ROUND('2019'!AE8/4,0)</f>
        <v>0</v>
      </c>
      <c r="AD8" s="21">
        <f>ROUND('2019'!AF8/4,0)</f>
        <v>224</v>
      </c>
      <c r="AE8" s="21">
        <f>ROUND('2019'!AG8/4,0)</f>
        <v>0</v>
      </c>
      <c r="AF8" s="21">
        <f>ROUND('2019'!AH8/4,0)</f>
        <v>223</v>
      </c>
      <c r="AG8" s="21">
        <f>ROUND('2019'!AI8/4,0)</f>
        <v>3</v>
      </c>
      <c r="AH8" s="21">
        <f>ROUND('2019'!AJ8/4,0)</f>
        <v>0</v>
      </c>
      <c r="AI8" s="21">
        <f>ROUND('2019'!AK8/4,0)</f>
        <v>69</v>
      </c>
      <c r="AJ8" s="21">
        <f>ROUND('2019'!AM8/4,0)</f>
        <v>0</v>
      </c>
      <c r="AK8" s="21">
        <f>ROUND('2019'!AN8/4,0)</f>
        <v>0</v>
      </c>
      <c r="AL8" s="21">
        <f>ROUND('2019'!AO8/4,0)</f>
        <v>0</v>
      </c>
      <c r="AM8" s="21">
        <f>ROUND('2019'!AP8/4,0)</f>
        <v>0</v>
      </c>
      <c r="AN8" s="21">
        <f>ROUND('2019'!AQ8/4,0)</f>
        <v>237</v>
      </c>
      <c r="AO8" s="21">
        <f>ROUND('2019'!AR8/4,0)</f>
        <v>0</v>
      </c>
      <c r="AP8" s="21">
        <f>ROUND('2019'!AS8/4,0)</f>
        <v>172</v>
      </c>
      <c r="AQ8" s="21">
        <f>ROUND('2019'!AT8/4,0)</f>
        <v>1</v>
      </c>
      <c r="AR8" s="21">
        <f>ROUND('2019'!AU8/4,0)</f>
        <v>0</v>
      </c>
      <c r="AS8" s="21">
        <f>ROUND('2019'!AV8/4,0)</f>
        <v>38</v>
      </c>
      <c r="AT8" s="22">
        <f t="shared" ref="AT8:BC23" si="0">AJ8+Z8+P8+F8</f>
        <v>0</v>
      </c>
      <c r="AU8" s="23">
        <f t="shared" si="0"/>
        <v>0</v>
      </c>
      <c r="AV8" s="23">
        <f t="shared" si="0"/>
        <v>0</v>
      </c>
      <c r="AW8" s="23">
        <f t="shared" si="0"/>
        <v>0</v>
      </c>
      <c r="AX8" s="23">
        <f t="shared" si="0"/>
        <v>1501</v>
      </c>
      <c r="AY8" s="23">
        <f t="shared" si="0"/>
        <v>0</v>
      </c>
      <c r="AZ8" s="23">
        <f t="shared" si="0"/>
        <v>1162</v>
      </c>
      <c r="BA8" s="23">
        <f t="shared" si="0"/>
        <v>9</v>
      </c>
      <c r="BB8" s="23">
        <f t="shared" si="0"/>
        <v>0</v>
      </c>
      <c r="BC8" s="23">
        <f t="shared" si="0"/>
        <v>293</v>
      </c>
      <c r="BD8" s="24"/>
    </row>
    <row r="9" spans="1:56" s="31" customFormat="1" ht="18" customHeight="1" x14ac:dyDescent="0.25">
      <c r="A9" s="13">
        <v>1</v>
      </c>
      <c r="B9" s="26"/>
      <c r="C9" s="89"/>
      <c r="D9" s="89"/>
      <c r="E9" s="27" t="s">
        <v>19</v>
      </c>
      <c r="F9" s="27">
        <f>ROUND('2019'!F9/4,2)</f>
        <v>0</v>
      </c>
      <c r="G9" s="27">
        <f>ROUND('2019'!G9/4,2)</f>
        <v>805342.86</v>
      </c>
      <c r="H9" s="27">
        <f>ROUND('2019'!H9/4,2)</f>
        <v>0</v>
      </c>
      <c r="I9" s="27">
        <f>ROUND('2019'!I9/4,2)</f>
        <v>0</v>
      </c>
      <c r="J9" s="27">
        <f>ROUND('2019'!J9/4,2)</f>
        <v>805342.86</v>
      </c>
      <c r="K9" s="27">
        <f>ROUND('2019'!K9/4,2)</f>
        <v>0</v>
      </c>
      <c r="L9" s="27">
        <f>ROUND('2019'!L9/4,2)</f>
        <v>20281587.949999999</v>
      </c>
      <c r="M9" s="27">
        <f>ROUND('2019'!M9/4,2)</f>
        <v>625847.11</v>
      </c>
      <c r="N9" s="27">
        <f>ROUND('2019'!N9/4,2)</f>
        <v>0</v>
      </c>
      <c r="O9" s="27">
        <f>ROUND('2019'!O9/4,2)</f>
        <v>3155085.56</v>
      </c>
      <c r="P9" s="27">
        <f>ROUND('2019'!Q9/4,2)</f>
        <v>0</v>
      </c>
      <c r="Q9" s="27">
        <f>ROUND('2019'!R9/4,2)</f>
        <v>37712.43</v>
      </c>
      <c r="R9" s="27">
        <f>ROUND('2019'!S9/4,2)</f>
        <v>0</v>
      </c>
      <c r="S9" s="27">
        <f>ROUND('2019'!T9/4,2)</f>
        <v>0</v>
      </c>
      <c r="T9" s="27">
        <f>ROUND('2019'!U9/4,2)</f>
        <v>37712.43</v>
      </c>
      <c r="U9" s="27">
        <f>ROUND('2019'!V9/4,2)</f>
        <v>0</v>
      </c>
      <c r="V9" s="27">
        <f>ROUND('2019'!W9/4,2)</f>
        <v>699365.1</v>
      </c>
      <c r="W9" s="27">
        <f>ROUND('2019'!X9/4,2)</f>
        <v>0</v>
      </c>
      <c r="X9" s="27">
        <f>ROUND('2019'!Y9/4,2)</f>
        <v>0</v>
      </c>
      <c r="Y9" s="27">
        <f>ROUND('2019'!Z9/4,2)</f>
        <v>167434.06</v>
      </c>
      <c r="Z9" s="27">
        <f>ROUND('2019'!AB9/4,2)</f>
        <v>0</v>
      </c>
      <c r="AA9" s="27">
        <f>ROUND('2019'!AC9/4,2)</f>
        <v>181262.97</v>
      </c>
      <c r="AB9" s="27">
        <f>ROUND('2019'!AD9/4,2)</f>
        <v>0</v>
      </c>
      <c r="AC9" s="27">
        <f>ROUND('2019'!AE9/4,2)</f>
        <v>0</v>
      </c>
      <c r="AD9" s="27">
        <f>ROUND('2019'!AF9/4,2)</f>
        <v>181262.97</v>
      </c>
      <c r="AE9" s="27">
        <f>ROUND('2019'!AG9/4,2)</f>
        <v>0</v>
      </c>
      <c r="AF9" s="27">
        <f>ROUND('2019'!AH9/4,2)</f>
        <v>6135339.2999999998</v>
      </c>
      <c r="AG9" s="27">
        <f>ROUND('2019'!AI9/4,2)</f>
        <v>398266.34</v>
      </c>
      <c r="AH9" s="27">
        <f>ROUND('2019'!AJ9/4,2)</f>
        <v>0</v>
      </c>
      <c r="AI9" s="27">
        <f>ROUND('2019'!AK9/4,2)</f>
        <v>1213896.93</v>
      </c>
      <c r="AJ9" s="27">
        <f>ROUND('2019'!AM9/4,2)</f>
        <v>0</v>
      </c>
      <c r="AK9" s="27">
        <f>ROUND('2019'!AN9/4,2)</f>
        <v>192211.74</v>
      </c>
      <c r="AL9" s="27">
        <f>ROUND('2019'!AO9/4,2)</f>
        <v>0</v>
      </c>
      <c r="AM9" s="27">
        <f>ROUND('2019'!AP9/4,2)</f>
        <v>0</v>
      </c>
      <c r="AN9" s="27">
        <f>ROUND('2019'!AQ9/4,2)</f>
        <v>192211.74</v>
      </c>
      <c r="AO9" s="27">
        <f>ROUND('2019'!AR9/4,2)</f>
        <v>0</v>
      </c>
      <c r="AP9" s="27">
        <f>ROUND('2019'!AS9/4,2)</f>
        <v>4673030.45</v>
      </c>
      <c r="AQ9" s="27">
        <f>ROUND('2019'!AT9/4,2)</f>
        <v>113790.38</v>
      </c>
      <c r="AR9" s="27">
        <f>ROUND('2019'!AU9/4,2)</f>
        <v>0</v>
      </c>
      <c r="AS9" s="27">
        <f>ROUND('2019'!AV9/4,2)</f>
        <v>695897.81</v>
      </c>
      <c r="AT9" s="28">
        <f>AJ9+Z9+P9+F9</f>
        <v>0</v>
      </c>
      <c r="AU9" s="29">
        <f t="shared" si="0"/>
        <v>1216530</v>
      </c>
      <c r="AV9" s="29">
        <f t="shared" si="0"/>
        <v>0</v>
      </c>
      <c r="AW9" s="29">
        <f t="shared" si="0"/>
        <v>0</v>
      </c>
      <c r="AX9" s="29">
        <f t="shared" si="0"/>
        <v>1216530</v>
      </c>
      <c r="AY9" s="29">
        <f t="shared" si="0"/>
        <v>0</v>
      </c>
      <c r="AZ9" s="29">
        <f t="shared" si="0"/>
        <v>31789322.799999997</v>
      </c>
      <c r="BA9" s="29">
        <f t="shared" si="0"/>
        <v>1137903.83</v>
      </c>
      <c r="BB9" s="29">
        <f t="shared" si="0"/>
        <v>0</v>
      </c>
      <c r="BC9" s="29">
        <f t="shared" si="0"/>
        <v>5232314.3600000003</v>
      </c>
      <c r="BD9" s="30">
        <f>BC9+AZ9+AY9+AU9+AT9</f>
        <v>38238167.159999996</v>
      </c>
    </row>
    <row r="10" spans="1:56" s="25" customFormat="1" ht="14.25" customHeight="1" x14ac:dyDescent="0.25">
      <c r="A10" s="13">
        <v>1</v>
      </c>
      <c r="B10" s="20" t="s">
        <v>20</v>
      </c>
      <c r="C10" s="88">
        <v>2</v>
      </c>
      <c r="D10" s="88" t="s">
        <v>21</v>
      </c>
      <c r="E10" s="21" t="s">
        <v>18</v>
      </c>
      <c r="F10" s="21">
        <f>ROUND('2019'!F10/4,0)</f>
        <v>0</v>
      </c>
      <c r="G10" s="21">
        <f>ROUND('2019'!G10/4,0)</f>
        <v>0</v>
      </c>
      <c r="H10" s="21">
        <f>ROUND('2019'!H10/4,0)</f>
        <v>14736</v>
      </c>
      <c r="I10" s="21">
        <f>ROUND('2019'!I10/4,0)</f>
        <v>10665</v>
      </c>
      <c r="J10" s="21">
        <f>ROUND('2019'!J10/4,0)</f>
        <v>4816</v>
      </c>
      <c r="K10" s="21">
        <f>ROUND('2019'!K10/4,0)</f>
        <v>5</v>
      </c>
      <c r="L10" s="21">
        <f>ROUND('2019'!L10/4,0)</f>
        <v>2454</v>
      </c>
      <c r="M10" s="21">
        <f>ROUND('2019'!M10/4,0)</f>
        <v>42</v>
      </c>
      <c r="N10" s="21">
        <f>ROUND('2019'!N10/4,0)</f>
        <v>0</v>
      </c>
      <c r="O10" s="21">
        <f>ROUND('2019'!O10/4,0)</f>
        <v>418</v>
      </c>
      <c r="P10" s="21">
        <f>ROUND('2019'!Q10/4,0)</f>
        <v>0</v>
      </c>
      <c r="Q10" s="21">
        <f>ROUND('2019'!R10/4,0)</f>
        <v>0</v>
      </c>
      <c r="R10" s="21">
        <f>ROUND('2019'!S10/4,0)</f>
        <v>321</v>
      </c>
      <c r="S10" s="21">
        <f>ROUND('2019'!T10/4,0)</f>
        <v>227</v>
      </c>
      <c r="T10" s="21">
        <f>ROUND('2019'!U10/4,0)</f>
        <v>148</v>
      </c>
      <c r="U10" s="21">
        <f>ROUND('2019'!V10/4,0)</f>
        <v>0</v>
      </c>
      <c r="V10" s="21">
        <f>ROUND('2019'!W10/4,0)</f>
        <v>86</v>
      </c>
      <c r="W10" s="21">
        <f>ROUND('2019'!X10/4,0)</f>
        <v>1</v>
      </c>
      <c r="X10" s="21">
        <f>ROUND('2019'!Y10/4,0)</f>
        <v>0</v>
      </c>
      <c r="Y10" s="21">
        <f>ROUND('2019'!Z10/4,0)</f>
        <v>7</v>
      </c>
      <c r="Z10" s="21">
        <f>ROUND('2019'!AB10/4,0)</f>
        <v>0</v>
      </c>
      <c r="AA10" s="21">
        <f>ROUND('2019'!AC10/4,0)</f>
        <v>0</v>
      </c>
      <c r="AB10" s="21">
        <f>ROUND('2019'!AD10/4,0)</f>
        <v>4349</v>
      </c>
      <c r="AC10" s="21">
        <f>ROUND('2019'!AE10/4,0)</f>
        <v>3122</v>
      </c>
      <c r="AD10" s="21">
        <f>ROUND('2019'!AF10/4,0)</f>
        <v>1483</v>
      </c>
      <c r="AE10" s="21">
        <f>ROUND('2019'!AG10/4,0)</f>
        <v>3</v>
      </c>
      <c r="AF10" s="21">
        <f>ROUND('2019'!AH10/4,0)</f>
        <v>745</v>
      </c>
      <c r="AG10" s="21">
        <f>ROUND('2019'!AI10/4,0)</f>
        <v>13</v>
      </c>
      <c r="AH10" s="21">
        <f>ROUND('2019'!AJ10/4,0)</f>
        <v>0</v>
      </c>
      <c r="AI10" s="21">
        <f>ROUND('2019'!AK10/4,0)</f>
        <v>109</v>
      </c>
      <c r="AJ10" s="21">
        <f>ROUND('2019'!AM10/4,0)</f>
        <v>0</v>
      </c>
      <c r="AK10" s="21">
        <f>ROUND('2019'!AN10/4,0)</f>
        <v>0</v>
      </c>
      <c r="AL10" s="21">
        <f>ROUND('2019'!AO10/4,0)</f>
        <v>2084</v>
      </c>
      <c r="AM10" s="21">
        <f>ROUND('2019'!AP10/4,0)</f>
        <v>1486</v>
      </c>
      <c r="AN10" s="21">
        <f>ROUND('2019'!AQ10/4,0)</f>
        <v>929</v>
      </c>
      <c r="AO10" s="21">
        <f>ROUND('2019'!AR10/4,0)</f>
        <v>0</v>
      </c>
      <c r="AP10" s="21">
        <f>ROUND('2019'!AS10/4,0)</f>
        <v>457</v>
      </c>
      <c r="AQ10" s="21">
        <f>ROUND('2019'!AT10/4,0)</f>
        <v>10</v>
      </c>
      <c r="AR10" s="21">
        <f>ROUND('2019'!AU10/4,0)</f>
        <v>0</v>
      </c>
      <c r="AS10" s="21">
        <f>ROUND('2019'!AV10/4,0)</f>
        <v>64</v>
      </c>
      <c r="AT10" s="22">
        <f t="shared" ref="AT10:BC48" si="1">AJ10+Z10+P10+F10</f>
        <v>0</v>
      </c>
      <c r="AU10" s="23">
        <f t="shared" si="0"/>
        <v>0</v>
      </c>
      <c r="AV10" s="23">
        <f t="shared" si="0"/>
        <v>21490</v>
      </c>
      <c r="AW10" s="23">
        <f t="shared" si="0"/>
        <v>15500</v>
      </c>
      <c r="AX10" s="23">
        <f t="shared" si="0"/>
        <v>7376</v>
      </c>
      <c r="AY10" s="23">
        <f t="shared" si="0"/>
        <v>8</v>
      </c>
      <c r="AZ10" s="23">
        <f t="shared" si="0"/>
        <v>3742</v>
      </c>
      <c r="BA10" s="23">
        <f t="shared" si="0"/>
        <v>66</v>
      </c>
      <c r="BB10" s="23">
        <f t="shared" si="0"/>
        <v>0</v>
      </c>
      <c r="BC10" s="23">
        <f t="shared" si="0"/>
        <v>598</v>
      </c>
      <c r="BD10" s="24"/>
    </row>
    <row r="11" spans="1:56" s="33" customFormat="1" ht="15.75" customHeight="1" x14ac:dyDescent="0.25">
      <c r="A11" s="13">
        <v>1</v>
      </c>
      <c r="B11" s="32"/>
      <c r="C11" s="89"/>
      <c r="D11" s="89"/>
      <c r="E11" s="27" t="s">
        <v>19</v>
      </c>
      <c r="F11" s="27">
        <f>ROUND('2019'!F11/4,2)</f>
        <v>0</v>
      </c>
      <c r="G11" s="27">
        <f>ROUND('2019'!G11/4,2)</f>
        <v>28002000.190000001</v>
      </c>
      <c r="H11" s="27">
        <f>ROUND('2019'!H11/4,2)</f>
        <v>10336504.35</v>
      </c>
      <c r="I11" s="27">
        <f>ROUND('2019'!I11/4,2)</f>
        <v>13759724.9</v>
      </c>
      <c r="J11" s="27">
        <f>ROUND('2019'!J11/4,2)</f>
        <v>3905770.94</v>
      </c>
      <c r="K11" s="27">
        <f>ROUND('2019'!K11/4,2)</f>
        <v>30357.77</v>
      </c>
      <c r="L11" s="27">
        <f>ROUND('2019'!L11/4,2)</f>
        <v>83668367.609999999</v>
      </c>
      <c r="M11" s="27">
        <f>ROUND('2019'!M11/4,2)</f>
        <v>5577189.7800000003</v>
      </c>
      <c r="N11" s="27">
        <f>ROUND('2019'!N11/4,2)</f>
        <v>0</v>
      </c>
      <c r="O11" s="27">
        <f>ROUND('2019'!O11/4,2)</f>
        <v>11218673.529999999</v>
      </c>
      <c r="P11" s="27">
        <f>ROUND('2019'!Q11/4,2)</f>
        <v>0</v>
      </c>
      <c r="Q11" s="27">
        <f>ROUND('2019'!R11/4,2)</f>
        <v>620603.19999999995</v>
      </c>
      <c r="R11" s="27">
        <f>ROUND('2019'!S11/4,2)</f>
        <v>224253.68</v>
      </c>
      <c r="S11" s="27">
        <f>ROUND('2019'!T11/4,2)</f>
        <v>276724.08</v>
      </c>
      <c r="T11" s="27">
        <f>ROUND('2019'!U11/4,2)</f>
        <v>119625.45</v>
      </c>
      <c r="U11" s="27">
        <f>ROUND('2019'!V11/4,2)</f>
        <v>0</v>
      </c>
      <c r="V11" s="27">
        <f>ROUND('2019'!W11/4,2)</f>
        <v>2805951.35</v>
      </c>
      <c r="W11" s="27">
        <f>ROUND('2019'!X11/4,2)</f>
        <v>114358.78</v>
      </c>
      <c r="X11" s="27">
        <f>ROUND('2019'!Y11/4,2)</f>
        <v>0</v>
      </c>
      <c r="Y11" s="27">
        <f>ROUND('2019'!Z11/4,2)</f>
        <v>143014.25</v>
      </c>
      <c r="Z11" s="27">
        <f>ROUND('2019'!AB11/4,2)</f>
        <v>0</v>
      </c>
      <c r="AA11" s="27">
        <f>ROUND('2019'!AC11/4,2)</f>
        <v>8221484.6900000004</v>
      </c>
      <c r="AB11" s="27">
        <f>ROUND('2019'!AD11/4,2)</f>
        <v>3054287.03</v>
      </c>
      <c r="AC11" s="27">
        <f>ROUND('2019'!AE11/4,2)</f>
        <v>3964961.89</v>
      </c>
      <c r="AD11" s="27">
        <f>ROUND('2019'!AF11/4,2)</f>
        <v>1202235.77</v>
      </c>
      <c r="AE11" s="27">
        <f>ROUND('2019'!AG11/4,2)</f>
        <v>20238.509999999998</v>
      </c>
      <c r="AF11" s="27">
        <f>ROUND('2019'!AH11/4,2)</f>
        <v>25763735.149999999</v>
      </c>
      <c r="AG11" s="27">
        <f>ROUND('2019'!AI11/4,2)</f>
        <v>1803350.01</v>
      </c>
      <c r="AH11" s="27">
        <f>ROUND('2019'!AJ11/4,2)</f>
        <v>0</v>
      </c>
      <c r="AI11" s="27">
        <f>ROUND('2019'!AK11/4,2)</f>
        <v>2590147.0099999998</v>
      </c>
      <c r="AJ11" s="27">
        <f>ROUND('2019'!AM11/4,2)</f>
        <v>0</v>
      </c>
      <c r="AK11" s="27">
        <f>ROUND('2019'!AN11/4,2)</f>
        <v>4171305.97</v>
      </c>
      <c r="AL11" s="27">
        <f>ROUND('2019'!AO11/4,2)</f>
        <v>1462940.89</v>
      </c>
      <c r="AM11" s="27">
        <f>ROUND('2019'!AP11/4,2)</f>
        <v>1954724.75</v>
      </c>
      <c r="AN11" s="27">
        <f>ROUND('2019'!AQ11/4,2)</f>
        <v>753640.34</v>
      </c>
      <c r="AO11" s="27">
        <f>ROUND('2019'!AR11/4,2)</f>
        <v>0</v>
      </c>
      <c r="AP11" s="27">
        <f>ROUND('2019'!AS11/4,2)</f>
        <v>15305189.199999999</v>
      </c>
      <c r="AQ11" s="27">
        <f>ROUND('2019'!AT11/4,2)</f>
        <v>1301930.74</v>
      </c>
      <c r="AR11" s="27">
        <f>ROUND('2019'!AU11/4,2)</f>
        <v>0</v>
      </c>
      <c r="AS11" s="27">
        <f>ROUND('2019'!AV11/4,2)</f>
        <v>1938637.64</v>
      </c>
      <c r="AT11" s="28">
        <f t="shared" si="1"/>
        <v>0</v>
      </c>
      <c r="AU11" s="29">
        <f t="shared" si="0"/>
        <v>41015394.049999997</v>
      </c>
      <c r="AV11" s="29">
        <f t="shared" si="0"/>
        <v>15077985.949999999</v>
      </c>
      <c r="AW11" s="29">
        <f t="shared" si="0"/>
        <v>19956135.620000001</v>
      </c>
      <c r="AX11" s="29">
        <f t="shared" si="0"/>
        <v>5981272.5</v>
      </c>
      <c r="AY11" s="29">
        <f t="shared" si="0"/>
        <v>50596.28</v>
      </c>
      <c r="AZ11" s="29">
        <f t="shared" si="0"/>
        <v>127543243.31</v>
      </c>
      <c r="BA11" s="29">
        <f t="shared" si="0"/>
        <v>8796829.3100000005</v>
      </c>
      <c r="BB11" s="29">
        <f t="shared" si="0"/>
        <v>0</v>
      </c>
      <c r="BC11" s="29">
        <f t="shared" si="0"/>
        <v>15890472.43</v>
      </c>
      <c r="BD11" s="30">
        <f t="shared" ref="BD11:BD73" si="2">BC11+AZ11+AY11+AU11+AT11</f>
        <v>184499706.06999999</v>
      </c>
    </row>
    <row r="12" spans="1:56" s="25" customFormat="1" ht="15" customHeight="1" x14ac:dyDescent="0.25">
      <c r="A12" s="13">
        <v>1</v>
      </c>
      <c r="B12" s="20" t="s">
        <v>22</v>
      </c>
      <c r="C12" s="88">
        <v>3</v>
      </c>
      <c r="D12" s="88" t="s">
        <v>23</v>
      </c>
      <c r="E12" s="21" t="s">
        <v>18</v>
      </c>
      <c r="F12" s="21">
        <f>ROUND('2019'!F12/4,0)</f>
        <v>0</v>
      </c>
      <c r="G12" s="21">
        <f>ROUND('2019'!G12/4,0)</f>
        <v>0</v>
      </c>
      <c r="H12" s="21">
        <f>ROUND('2019'!H12/4,0)</f>
        <v>0</v>
      </c>
      <c r="I12" s="21">
        <f>ROUND('2019'!I12/4,0)</f>
        <v>0</v>
      </c>
      <c r="J12" s="21">
        <f>ROUND('2019'!J12/4,0)</f>
        <v>0</v>
      </c>
      <c r="K12" s="21">
        <f>ROUND('2019'!K12/4,0)</f>
        <v>0</v>
      </c>
      <c r="L12" s="21">
        <f>ROUND('2019'!L12/4,0)</f>
        <v>1412</v>
      </c>
      <c r="M12" s="21">
        <f>ROUND('2019'!M12/4,0)</f>
        <v>2</v>
      </c>
      <c r="N12" s="21">
        <f>ROUND('2019'!N12/4,0)</f>
        <v>0</v>
      </c>
      <c r="O12" s="21">
        <f>ROUND('2019'!O12/4,0)</f>
        <v>265</v>
      </c>
      <c r="P12" s="21">
        <f>ROUND('2019'!Q12/4,0)</f>
        <v>0</v>
      </c>
      <c r="Q12" s="21">
        <f>ROUND('2019'!R12/4,0)</f>
        <v>0</v>
      </c>
      <c r="R12" s="21">
        <f>ROUND('2019'!S12/4,0)</f>
        <v>0</v>
      </c>
      <c r="S12" s="21">
        <f>ROUND('2019'!T12/4,0)</f>
        <v>0</v>
      </c>
      <c r="T12" s="21">
        <f>ROUND('2019'!U12/4,0)</f>
        <v>0</v>
      </c>
      <c r="U12" s="21">
        <f>ROUND('2019'!V12/4,0)</f>
        <v>0</v>
      </c>
      <c r="V12" s="21">
        <f>ROUND('2019'!W12/4,0)</f>
        <v>74</v>
      </c>
      <c r="W12" s="21">
        <f>ROUND('2019'!X12/4,0)</f>
        <v>0</v>
      </c>
      <c r="X12" s="21">
        <f>ROUND('2019'!Y12/4,0)</f>
        <v>0</v>
      </c>
      <c r="Y12" s="21">
        <f>ROUND('2019'!Z12/4,0)</f>
        <v>13</v>
      </c>
      <c r="Z12" s="21">
        <f>ROUND('2019'!AB12/4,0)</f>
        <v>0</v>
      </c>
      <c r="AA12" s="21">
        <f>ROUND('2019'!AC12/4,0)</f>
        <v>0</v>
      </c>
      <c r="AB12" s="21">
        <f>ROUND('2019'!AD12/4,0)</f>
        <v>0</v>
      </c>
      <c r="AC12" s="21">
        <f>ROUND('2019'!AE12/4,0)</f>
        <v>0</v>
      </c>
      <c r="AD12" s="21">
        <f>ROUND('2019'!AF12/4,0)</f>
        <v>0</v>
      </c>
      <c r="AE12" s="21">
        <f>ROUND('2019'!AG12/4,0)</f>
        <v>0</v>
      </c>
      <c r="AF12" s="21">
        <f>ROUND('2019'!AH12/4,0)</f>
        <v>339</v>
      </c>
      <c r="AG12" s="21">
        <f>ROUND('2019'!AI12/4,0)</f>
        <v>1</v>
      </c>
      <c r="AH12" s="21">
        <f>ROUND('2019'!AJ12/4,0)</f>
        <v>0</v>
      </c>
      <c r="AI12" s="21">
        <f>ROUND('2019'!AK12/4,0)</f>
        <v>68</v>
      </c>
      <c r="AJ12" s="21">
        <f>ROUND('2019'!AM12/4,0)</f>
        <v>0</v>
      </c>
      <c r="AK12" s="21">
        <f>ROUND('2019'!AN12/4,0)</f>
        <v>0</v>
      </c>
      <c r="AL12" s="21">
        <f>ROUND('2019'!AO12/4,0)</f>
        <v>0</v>
      </c>
      <c r="AM12" s="21">
        <f>ROUND('2019'!AP12/4,0)</f>
        <v>0</v>
      </c>
      <c r="AN12" s="21">
        <f>ROUND('2019'!AQ12/4,0)</f>
        <v>0</v>
      </c>
      <c r="AO12" s="21">
        <f>ROUND('2019'!AR12/4,0)</f>
        <v>0</v>
      </c>
      <c r="AP12" s="21">
        <f>ROUND('2019'!AS12/4,0)</f>
        <v>564</v>
      </c>
      <c r="AQ12" s="21">
        <f>ROUND('2019'!AT12/4,0)</f>
        <v>1</v>
      </c>
      <c r="AR12" s="21">
        <f>ROUND('2019'!AU12/4,0)</f>
        <v>0</v>
      </c>
      <c r="AS12" s="21">
        <f>ROUND('2019'!AV12/4,0)</f>
        <v>89</v>
      </c>
      <c r="AT12" s="22">
        <f t="shared" si="1"/>
        <v>0</v>
      </c>
      <c r="AU12" s="23">
        <f t="shared" si="0"/>
        <v>0</v>
      </c>
      <c r="AV12" s="23">
        <f t="shared" si="0"/>
        <v>0</v>
      </c>
      <c r="AW12" s="23">
        <f t="shared" si="0"/>
        <v>0</v>
      </c>
      <c r="AX12" s="23">
        <f t="shared" si="0"/>
        <v>0</v>
      </c>
      <c r="AY12" s="23">
        <f t="shared" si="0"/>
        <v>0</v>
      </c>
      <c r="AZ12" s="23">
        <f t="shared" si="0"/>
        <v>2389</v>
      </c>
      <c r="BA12" s="23">
        <f t="shared" si="0"/>
        <v>4</v>
      </c>
      <c r="BB12" s="23">
        <f t="shared" si="0"/>
        <v>0</v>
      </c>
      <c r="BC12" s="23">
        <f t="shared" si="0"/>
        <v>435</v>
      </c>
      <c r="BD12" s="24"/>
    </row>
    <row r="13" spans="1:56" s="33" customFormat="1" ht="17.25" customHeight="1" x14ac:dyDescent="0.25">
      <c r="A13" s="13">
        <v>1</v>
      </c>
      <c r="B13" s="32"/>
      <c r="C13" s="89"/>
      <c r="D13" s="89"/>
      <c r="E13" s="27" t="s">
        <v>19</v>
      </c>
      <c r="F13" s="27">
        <f>ROUND('2019'!F13/4,2)</f>
        <v>0</v>
      </c>
      <c r="G13" s="27">
        <f>ROUND('2019'!G13/4,2)</f>
        <v>502773.22</v>
      </c>
      <c r="H13" s="27">
        <f>ROUND('2019'!H13/4,2)</f>
        <v>0</v>
      </c>
      <c r="I13" s="27">
        <f>ROUND('2019'!I13/4,2)</f>
        <v>502773.22</v>
      </c>
      <c r="J13" s="27">
        <f>ROUND('2019'!J13/4,2)</f>
        <v>0</v>
      </c>
      <c r="K13" s="27">
        <f>ROUND('2019'!K13/4,2)</f>
        <v>0</v>
      </c>
      <c r="L13" s="27">
        <f>ROUND('2019'!L13/4,2)</f>
        <v>47645991.619999997</v>
      </c>
      <c r="M13" s="27">
        <f>ROUND('2019'!M13/4,2)</f>
        <v>399034.16</v>
      </c>
      <c r="N13" s="27">
        <f>ROUND('2019'!N13/4,2)</f>
        <v>0</v>
      </c>
      <c r="O13" s="27">
        <f>ROUND('2019'!O13/4,2)</f>
        <v>4148062.12</v>
      </c>
      <c r="P13" s="27">
        <f>ROUND('2019'!Q13/4,2)</f>
        <v>0</v>
      </c>
      <c r="Q13" s="27">
        <f>ROUND('2019'!R13/4,2)</f>
        <v>24746.95</v>
      </c>
      <c r="R13" s="27">
        <f>ROUND('2019'!S13/4,2)</f>
        <v>0</v>
      </c>
      <c r="S13" s="27">
        <f>ROUND('2019'!T13/4,2)</f>
        <v>24746.95</v>
      </c>
      <c r="T13" s="27">
        <f>ROUND('2019'!U13/4,2)</f>
        <v>0</v>
      </c>
      <c r="U13" s="27">
        <f>ROUND('2019'!V13/4,2)</f>
        <v>0</v>
      </c>
      <c r="V13" s="27">
        <f>ROUND('2019'!W13/4,2)</f>
        <v>2414492.8199999998</v>
      </c>
      <c r="W13" s="27">
        <f>ROUND('2019'!X13/4,2)</f>
        <v>0</v>
      </c>
      <c r="X13" s="27">
        <f>ROUND('2019'!Y13/4,2)</f>
        <v>0</v>
      </c>
      <c r="Y13" s="27">
        <f>ROUND('2019'!Z13/4,2)</f>
        <v>168164.68</v>
      </c>
      <c r="Z13" s="27">
        <f>ROUND('2019'!AB13/4,2)</f>
        <v>0</v>
      </c>
      <c r="AA13" s="27">
        <f>ROUND('2019'!AC13/4,2)</f>
        <v>112162.09</v>
      </c>
      <c r="AB13" s="27">
        <f>ROUND('2019'!AD13/4,2)</f>
        <v>0</v>
      </c>
      <c r="AC13" s="27">
        <f>ROUND('2019'!AE13/4,2)</f>
        <v>112162.09</v>
      </c>
      <c r="AD13" s="27">
        <f>ROUND('2019'!AF13/4,2)</f>
        <v>0</v>
      </c>
      <c r="AE13" s="27">
        <f>ROUND('2019'!AG13/4,2)</f>
        <v>0</v>
      </c>
      <c r="AF13" s="27">
        <f>ROUND('2019'!AH13/4,2)</f>
        <v>11348116.25</v>
      </c>
      <c r="AG13" s="27">
        <f>ROUND('2019'!AI13/4,2)</f>
        <v>133011.39000000001</v>
      </c>
      <c r="AH13" s="27">
        <f>ROUND('2019'!AJ13/4,2)</f>
        <v>0</v>
      </c>
      <c r="AI13" s="27">
        <f>ROUND('2019'!AK13/4,2)</f>
        <v>1191166.49</v>
      </c>
      <c r="AJ13" s="27">
        <f>ROUND('2019'!AM13/4,2)</f>
        <v>0</v>
      </c>
      <c r="AK13" s="27">
        <f>ROUND('2019'!AN13/4,2)</f>
        <v>234392.25</v>
      </c>
      <c r="AL13" s="27">
        <f>ROUND('2019'!AO13/4,2)</f>
        <v>0</v>
      </c>
      <c r="AM13" s="27">
        <f>ROUND('2019'!AP13/4,2)</f>
        <v>234392.25</v>
      </c>
      <c r="AN13" s="27">
        <f>ROUND('2019'!AQ13/4,2)</f>
        <v>0</v>
      </c>
      <c r="AO13" s="27">
        <f>ROUND('2019'!AR13/4,2)</f>
        <v>0</v>
      </c>
      <c r="AP13" s="27">
        <f>ROUND('2019'!AS13/4,2)</f>
        <v>19074493.27</v>
      </c>
      <c r="AQ13" s="27">
        <f>ROUND('2019'!AT13/4,2)</f>
        <v>133011.39000000001</v>
      </c>
      <c r="AR13" s="27">
        <f>ROUND('2019'!AU13/4,2)</f>
        <v>0</v>
      </c>
      <c r="AS13" s="27">
        <f>ROUND('2019'!AV13/4,2)</f>
        <v>1499468.4</v>
      </c>
      <c r="AT13" s="28">
        <f t="shared" si="1"/>
        <v>0</v>
      </c>
      <c r="AU13" s="29">
        <f t="shared" si="0"/>
        <v>874074.51</v>
      </c>
      <c r="AV13" s="29">
        <f t="shared" si="0"/>
        <v>0</v>
      </c>
      <c r="AW13" s="29">
        <f t="shared" si="0"/>
        <v>874074.51</v>
      </c>
      <c r="AX13" s="29">
        <f t="shared" si="0"/>
        <v>0</v>
      </c>
      <c r="AY13" s="29">
        <f t="shared" si="0"/>
        <v>0</v>
      </c>
      <c r="AZ13" s="29">
        <f t="shared" si="0"/>
        <v>80483093.959999993</v>
      </c>
      <c r="BA13" s="29">
        <f t="shared" si="0"/>
        <v>665056.93999999994</v>
      </c>
      <c r="BB13" s="29">
        <f t="shared" si="0"/>
        <v>0</v>
      </c>
      <c r="BC13" s="29">
        <f t="shared" si="0"/>
        <v>7006861.6899999995</v>
      </c>
      <c r="BD13" s="30">
        <f t="shared" si="2"/>
        <v>88364030.159999996</v>
      </c>
    </row>
    <row r="14" spans="1:56" s="25" customFormat="1" ht="18" customHeight="1" x14ac:dyDescent="0.25">
      <c r="A14" s="13">
        <v>1</v>
      </c>
      <c r="B14" s="20" t="s">
        <v>24</v>
      </c>
      <c r="C14" s="88">
        <v>4</v>
      </c>
      <c r="D14" s="88" t="s">
        <v>25</v>
      </c>
      <c r="E14" s="21" t="s">
        <v>18</v>
      </c>
      <c r="F14" s="21">
        <f>ROUND('2019'!F14/4,0)</f>
        <v>0</v>
      </c>
      <c r="G14" s="21">
        <f>ROUND('2019'!G14/4,0)</f>
        <v>0</v>
      </c>
      <c r="H14" s="21">
        <f>ROUND('2019'!H14/4,0)</f>
        <v>10026</v>
      </c>
      <c r="I14" s="21">
        <f>ROUND('2019'!I14/4,0)</f>
        <v>8919</v>
      </c>
      <c r="J14" s="21">
        <f>ROUND('2019'!J14/4,0)</f>
        <v>2424</v>
      </c>
      <c r="K14" s="21">
        <f>ROUND('2019'!K14/4,0)</f>
        <v>0</v>
      </c>
      <c r="L14" s="21">
        <f>ROUND('2019'!L14/4,0)</f>
        <v>0</v>
      </c>
      <c r="M14" s="21">
        <f>ROUND('2019'!M14/4,0)</f>
        <v>0</v>
      </c>
      <c r="N14" s="21">
        <f>ROUND('2019'!N14/4,0)</f>
        <v>0</v>
      </c>
      <c r="O14" s="21">
        <f>ROUND('2019'!O14/4,0)</f>
        <v>505</v>
      </c>
      <c r="P14" s="21">
        <f>ROUND('2019'!Q14/4,0)</f>
        <v>0</v>
      </c>
      <c r="Q14" s="21">
        <f>ROUND('2019'!R14/4,0)</f>
        <v>0</v>
      </c>
      <c r="R14" s="21">
        <f>ROUND('2019'!S14/4,0)</f>
        <v>410</v>
      </c>
      <c r="S14" s="21">
        <f>ROUND('2019'!T14/4,0)</f>
        <v>365</v>
      </c>
      <c r="T14" s="21">
        <f>ROUND('2019'!U14/4,0)</f>
        <v>83</v>
      </c>
      <c r="U14" s="21">
        <f>ROUND('2019'!V14/4,0)</f>
        <v>0</v>
      </c>
      <c r="V14" s="21">
        <f>ROUND('2019'!W14/4,0)</f>
        <v>0</v>
      </c>
      <c r="W14" s="21">
        <f>ROUND('2019'!X14/4,0)</f>
        <v>0</v>
      </c>
      <c r="X14" s="21">
        <f>ROUND('2019'!Y14/4,0)</f>
        <v>0</v>
      </c>
      <c r="Y14" s="21">
        <f>ROUND('2019'!Z14/4,0)</f>
        <v>17</v>
      </c>
      <c r="Z14" s="21">
        <f>ROUND('2019'!AB14/4,0)</f>
        <v>0</v>
      </c>
      <c r="AA14" s="21">
        <f>ROUND('2019'!AC14/4,0)</f>
        <v>0</v>
      </c>
      <c r="AB14" s="21">
        <f>ROUND('2019'!AD14/4,0)</f>
        <v>6460</v>
      </c>
      <c r="AC14" s="21">
        <f>ROUND('2019'!AE14/4,0)</f>
        <v>5748</v>
      </c>
      <c r="AD14" s="21">
        <f>ROUND('2019'!AF14/4,0)</f>
        <v>1633</v>
      </c>
      <c r="AE14" s="21">
        <f>ROUND('2019'!AG14/4,0)</f>
        <v>0</v>
      </c>
      <c r="AF14" s="21">
        <f>ROUND('2019'!AH14/4,0)</f>
        <v>0</v>
      </c>
      <c r="AG14" s="21">
        <f>ROUND('2019'!AI14/4,0)</f>
        <v>0</v>
      </c>
      <c r="AH14" s="21">
        <f>ROUND('2019'!AJ14/4,0)</f>
        <v>0</v>
      </c>
      <c r="AI14" s="21">
        <f>ROUND('2019'!AK14/4,0)</f>
        <v>417</v>
      </c>
      <c r="AJ14" s="21">
        <f>ROUND('2019'!AM14/4,0)</f>
        <v>0</v>
      </c>
      <c r="AK14" s="21">
        <f>ROUND('2019'!AN14/4,0)</f>
        <v>0</v>
      </c>
      <c r="AL14" s="21">
        <f>ROUND('2019'!AO14/4,0)</f>
        <v>2146</v>
      </c>
      <c r="AM14" s="21">
        <f>ROUND('2019'!AP14/4,0)</f>
        <v>1909</v>
      </c>
      <c r="AN14" s="21">
        <f>ROUND('2019'!AQ14/4,0)</f>
        <v>486</v>
      </c>
      <c r="AO14" s="21">
        <f>ROUND('2019'!AR14/4,0)</f>
        <v>0</v>
      </c>
      <c r="AP14" s="21">
        <f>ROUND('2019'!AS14/4,0)</f>
        <v>0</v>
      </c>
      <c r="AQ14" s="21">
        <f>ROUND('2019'!AT14/4,0)</f>
        <v>0</v>
      </c>
      <c r="AR14" s="21">
        <f>ROUND('2019'!AU14/4,0)</f>
        <v>0</v>
      </c>
      <c r="AS14" s="21">
        <f>ROUND('2019'!AV14/4,0)</f>
        <v>107</v>
      </c>
      <c r="AT14" s="22">
        <f t="shared" si="1"/>
        <v>0</v>
      </c>
      <c r="AU14" s="23">
        <f t="shared" si="0"/>
        <v>0</v>
      </c>
      <c r="AV14" s="23">
        <f t="shared" si="0"/>
        <v>19042</v>
      </c>
      <c r="AW14" s="23">
        <f t="shared" si="0"/>
        <v>16941</v>
      </c>
      <c r="AX14" s="23">
        <f t="shared" si="0"/>
        <v>4626</v>
      </c>
      <c r="AY14" s="23">
        <f t="shared" si="0"/>
        <v>0</v>
      </c>
      <c r="AZ14" s="23">
        <f t="shared" si="0"/>
        <v>0</v>
      </c>
      <c r="BA14" s="23">
        <f t="shared" si="0"/>
        <v>0</v>
      </c>
      <c r="BB14" s="23">
        <f t="shared" si="0"/>
        <v>0</v>
      </c>
      <c r="BC14" s="23">
        <f t="shared" si="0"/>
        <v>1046</v>
      </c>
      <c r="BD14" s="24"/>
    </row>
    <row r="15" spans="1:56" s="33" customFormat="1" ht="15.75" customHeight="1" x14ac:dyDescent="0.25">
      <c r="A15" s="13">
        <v>1</v>
      </c>
      <c r="B15" s="32"/>
      <c r="C15" s="89"/>
      <c r="D15" s="89"/>
      <c r="E15" s="27" t="s">
        <v>19</v>
      </c>
      <c r="F15" s="27">
        <f>ROUND('2019'!F15/4,2)</f>
        <v>0</v>
      </c>
      <c r="G15" s="27">
        <f>ROUND('2019'!G15/4,2)</f>
        <v>27044146.02</v>
      </c>
      <c r="H15" s="27">
        <f>ROUND('2019'!H15/4,2)</f>
        <v>9429545.5800000001</v>
      </c>
      <c r="I15" s="27">
        <f>ROUND('2019'!I15/4,2)</f>
        <v>15649093.48</v>
      </c>
      <c r="J15" s="27">
        <f>ROUND('2019'!J15/4,2)</f>
        <v>1965506.97</v>
      </c>
      <c r="K15" s="27">
        <f>ROUND('2019'!K15/4,2)</f>
        <v>0</v>
      </c>
      <c r="L15" s="27">
        <f>ROUND('2019'!L15/4,2)</f>
        <v>0</v>
      </c>
      <c r="M15" s="27">
        <f>ROUND('2019'!M15/4,2)</f>
        <v>0</v>
      </c>
      <c r="N15" s="27">
        <f>ROUND('2019'!N15/4,2)</f>
        <v>0</v>
      </c>
      <c r="O15" s="27">
        <f>ROUND('2019'!O15/4,2)</f>
        <v>8440969.1199999992</v>
      </c>
      <c r="P15" s="27">
        <f>ROUND('2019'!Q15/4,2)</f>
        <v>0</v>
      </c>
      <c r="Q15" s="27">
        <f>ROUND('2019'!R15/4,2)</f>
        <v>1093455.08</v>
      </c>
      <c r="R15" s="27">
        <f>ROUND('2019'!S15/4,2)</f>
        <v>385861.29</v>
      </c>
      <c r="S15" s="27">
        <f>ROUND('2019'!T15/4,2)</f>
        <v>640076.38</v>
      </c>
      <c r="T15" s="27">
        <f>ROUND('2019'!U15/4,2)</f>
        <v>67517.42</v>
      </c>
      <c r="U15" s="27">
        <f>ROUND('2019'!V15/4,2)</f>
        <v>0</v>
      </c>
      <c r="V15" s="27">
        <f>ROUND('2019'!W15/4,2)</f>
        <v>0</v>
      </c>
      <c r="W15" s="27">
        <f>ROUND('2019'!X15/4,2)</f>
        <v>0</v>
      </c>
      <c r="X15" s="27">
        <f>ROUND('2019'!Y15/4,2)</f>
        <v>0</v>
      </c>
      <c r="Y15" s="27">
        <f>ROUND('2019'!Z15/4,2)</f>
        <v>298329.46999999997</v>
      </c>
      <c r="Z15" s="27">
        <f>ROUND('2019'!AB15/4,2)</f>
        <v>0</v>
      </c>
      <c r="AA15" s="27">
        <f>ROUND('2019'!AC15/4,2)</f>
        <v>17487527.859999999</v>
      </c>
      <c r="AB15" s="27">
        <f>ROUND('2019'!AD15/4,2)</f>
        <v>6079274.3099999996</v>
      </c>
      <c r="AC15" s="27">
        <f>ROUND('2019'!AE15/4,2)</f>
        <v>10084162.029999999</v>
      </c>
      <c r="AD15" s="27">
        <f>ROUND('2019'!AF15/4,2)</f>
        <v>1324091.53</v>
      </c>
      <c r="AE15" s="27">
        <f>ROUND('2019'!AG15/4,2)</f>
        <v>0</v>
      </c>
      <c r="AF15" s="27">
        <f>ROUND('2019'!AH15/4,2)</f>
        <v>0</v>
      </c>
      <c r="AG15" s="27">
        <f>ROUND('2019'!AI15/4,2)</f>
        <v>0</v>
      </c>
      <c r="AH15" s="27">
        <f>ROUND('2019'!AJ15/4,2)</f>
        <v>0</v>
      </c>
      <c r="AI15" s="27">
        <f>ROUND('2019'!AK15/4,2)</f>
        <v>7019516.9400000004</v>
      </c>
      <c r="AJ15" s="27">
        <f>ROUND('2019'!AM15/4,2)</f>
        <v>0</v>
      </c>
      <c r="AK15" s="27">
        <f>ROUND('2019'!AN15/4,2)</f>
        <v>5759019.8200000003</v>
      </c>
      <c r="AL15" s="27">
        <f>ROUND('2019'!AO15/4,2)</f>
        <v>2015920.8</v>
      </c>
      <c r="AM15" s="27">
        <f>ROUND('2019'!AP15/4,2)</f>
        <v>3349247.44</v>
      </c>
      <c r="AN15" s="27">
        <f>ROUND('2019'!AQ15/4,2)</f>
        <v>393851.59</v>
      </c>
      <c r="AO15" s="27">
        <f>ROUND('2019'!AR15/4,2)</f>
        <v>0</v>
      </c>
      <c r="AP15" s="27">
        <f>ROUND('2019'!AS15/4,2)</f>
        <v>0</v>
      </c>
      <c r="AQ15" s="27">
        <f>ROUND('2019'!AT15/4,2)</f>
        <v>0</v>
      </c>
      <c r="AR15" s="27">
        <f>ROUND('2019'!AU15/4,2)</f>
        <v>0</v>
      </c>
      <c r="AS15" s="27">
        <f>ROUND('2019'!AV15/4,2)</f>
        <v>1789976.82</v>
      </c>
      <c r="AT15" s="28">
        <f t="shared" si="1"/>
        <v>0</v>
      </c>
      <c r="AU15" s="29">
        <f t="shared" si="0"/>
        <v>51384148.780000001</v>
      </c>
      <c r="AV15" s="29">
        <f t="shared" si="0"/>
        <v>17910601.979999997</v>
      </c>
      <c r="AW15" s="29">
        <f t="shared" si="0"/>
        <v>29722579.329999998</v>
      </c>
      <c r="AX15" s="29">
        <f t="shared" si="0"/>
        <v>3750967.51</v>
      </c>
      <c r="AY15" s="29">
        <f t="shared" si="0"/>
        <v>0</v>
      </c>
      <c r="AZ15" s="29">
        <f t="shared" si="0"/>
        <v>0</v>
      </c>
      <c r="BA15" s="29">
        <f t="shared" si="0"/>
        <v>0</v>
      </c>
      <c r="BB15" s="29">
        <f t="shared" si="0"/>
        <v>0</v>
      </c>
      <c r="BC15" s="29">
        <f t="shared" si="0"/>
        <v>17548792.350000001</v>
      </c>
      <c r="BD15" s="30">
        <f t="shared" si="2"/>
        <v>68932941.129999995</v>
      </c>
    </row>
    <row r="16" spans="1:56" s="25" customFormat="1" ht="15.75" customHeight="1" x14ac:dyDescent="0.25">
      <c r="A16" s="13">
        <v>1</v>
      </c>
      <c r="B16" s="20" t="s">
        <v>26</v>
      </c>
      <c r="C16" s="88">
        <v>5</v>
      </c>
      <c r="D16" s="88" t="s">
        <v>27</v>
      </c>
      <c r="E16" s="21" t="s">
        <v>18</v>
      </c>
      <c r="F16" s="21">
        <f>ROUND('2019'!F16/4,0)</f>
        <v>0</v>
      </c>
      <c r="G16" s="21">
        <f>ROUND('2019'!G16/4,0)</f>
        <v>0</v>
      </c>
      <c r="H16" s="21">
        <f>ROUND('2019'!H16/4,0)</f>
        <v>8554</v>
      </c>
      <c r="I16" s="21">
        <f>ROUND('2019'!I16/4,0)</f>
        <v>7143</v>
      </c>
      <c r="J16" s="21">
        <f>ROUND('2019'!J16/4,0)</f>
        <v>2498</v>
      </c>
      <c r="K16" s="21">
        <f>ROUND('2019'!K16/4,0)</f>
        <v>0</v>
      </c>
      <c r="L16" s="21">
        <f>ROUND('2019'!L16/4,0)</f>
        <v>0</v>
      </c>
      <c r="M16" s="21">
        <f>ROUND('2019'!M16/4,0)</f>
        <v>0</v>
      </c>
      <c r="N16" s="21">
        <f>ROUND('2019'!N16/4,0)</f>
        <v>0</v>
      </c>
      <c r="O16" s="21">
        <f>ROUND('2019'!O16/4,0)</f>
        <v>327</v>
      </c>
      <c r="P16" s="21">
        <f>ROUND('2019'!Q16/4,0)</f>
        <v>0</v>
      </c>
      <c r="Q16" s="21">
        <f>ROUND('2019'!R16/4,0)</f>
        <v>0</v>
      </c>
      <c r="R16" s="21">
        <f>ROUND('2019'!S16/4,0)</f>
        <v>253</v>
      </c>
      <c r="S16" s="21">
        <f>ROUND('2019'!T16/4,0)</f>
        <v>211</v>
      </c>
      <c r="T16" s="21">
        <f>ROUND('2019'!U16/4,0)</f>
        <v>64</v>
      </c>
      <c r="U16" s="21">
        <f>ROUND('2019'!V16/4,0)</f>
        <v>0</v>
      </c>
      <c r="V16" s="21">
        <f>ROUND('2019'!W16/4,0)</f>
        <v>0</v>
      </c>
      <c r="W16" s="21">
        <f>ROUND('2019'!X16/4,0)</f>
        <v>0</v>
      </c>
      <c r="X16" s="21">
        <f>ROUND('2019'!Y16/4,0)</f>
        <v>0</v>
      </c>
      <c r="Y16" s="21">
        <f>ROUND('2019'!Z16/4,0)</f>
        <v>9</v>
      </c>
      <c r="Z16" s="21">
        <f>ROUND('2019'!AB16/4,0)</f>
        <v>0</v>
      </c>
      <c r="AA16" s="21">
        <f>ROUND('2019'!AC16/4,0)</f>
        <v>0</v>
      </c>
      <c r="AB16" s="21">
        <f>ROUND('2019'!AD16/4,0)</f>
        <v>3553</v>
      </c>
      <c r="AC16" s="21">
        <f>ROUND('2019'!AE16/4,0)</f>
        <v>2967</v>
      </c>
      <c r="AD16" s="21">
        <f>ROUND('2019'!AF16/4,0)</f>
        <v>904</v>
      </c>
      <c r="AE16" s="21">
        <f>ROUND('2019'!AG16/4,0)</f>
        <v>0</v>
      </c>
      <c r="AF16" s="21">
        <f>ROUND('2019'!AH16/4,0)</f>
        <v>0</v>
      </c>
      <c r="AG16" s="21">
        <f>ROUND('2019'!AI16/4,0)</f>
        <v>0</v>
      </c>
      <c r="AH16" s="21">
        <f>ROUND('2019'!AJ16/4,0)</f>
        <v>0</v>
      </c>
      <c r="AI16" s="21">
        <f>ROUND('2019'!AK16/4,0)</f>
        <v>130</v>
      </c>
      <c r="AJ16" s="21">
        <f>ROUND('2019'!AM16/4,0)</f>
        <v>0</v>
      </c>
      <c r="AK16" s="21">
        <f>ROUND('2019'!AN16/4,0)</f>
        <v>0</v>
      </c>
      <c r="AL16" s="21">
        <f>ROUND('2019'!AO16/4,0)</f>
        <v>1113</v>
      </c>
      <c r="AM16" s="21">
        <f>ROUND('2019'!AP16/4,0)</f>
        <v>929</v>
      </c>
      <c r="AN16" s="21">
        <f>ROUND('2019'!AQ16/4,0)</f>
        <v>285</v>
      </c>
      <c r="AO16" s="21">
        <f>ROUND('2019'!AR16/4,0)</f>
        <v>0</v>
      </c>
      <c r="AP16" s="21">
        <f>ROUND('2019'!AS16/4,0)</f>
        <v>0</v>
      </c>
      <c r="AQ16" s="21">
        <f>ROUND('2019'!AT16/4,0)</f>
        <v>0</v>
      </c>
      <c r="AR16" s="21">
        <f>ROUND('2019'!AU16/4,0)</f>
        <v>0</v>
      </c>
      <c r="AS16" s="21">
        <f>ROUND('2019'!AV16/4,0)</f>
        <v>35</v>
      </c>
      <c r="AT16" s="22">
        <f t="shared" si="1"/>
        <v>0</v>
      </c>
      <c r="AU16" s="23">
        <f t="shared" si="0"/>
        <v>0</v>
      </c>
      <c r="AV16" s="23">
        <f t="shared" si="0"/>
        <v>13473</v>
      </c>
      <c r="AW16" s="23">
        <f t="shared" si="0"/>
        <v>11250</v>
      </c>
      <c r="AX16" s="23">
        <f t="shared" si="0"/>
        <v>3751</v>
      </c>
      <c r="AY16" s="23">
        <f t="shared" si="0"/>
        <v>0</v>
      </c>
      <c r="AZ16" s="23">
        <f t="shared" si="0"/>
        <v>0</v>
      </c>
      <c r="BA16" s="23">
        <f t="shared" si="0"/>
        <v>0</v>
      </c>
      <c r="BB16" s="23">
        <f t="shared" si="0"/>
        <v>0</v>
      </c>
      <c r="BC16" s="23">
        <f t="shared" si="0"/>
        <v>501</v>
      </c>
      <c r="BD16" s="24"/>
    </row>
    <row r="17" spans="1:56" s="33" customFormat="1" ht="17.25" customHeight="1" x14ac:dyDescent="0.25">
      <c r="A17" s="13">
        <v>1</v>
      </c>
      <c r="B17" s="32"/>
      <c r="C17" s="89"/>
      <c r="D17" s="89"/>
      <c r="E17" s="27" t="s">
        <v>19</v>
      </c>
      <c r="F17" s="27">
        <f>ROUND('2019'!F17/4,2)</f>
        <v>0</v>
      </c>
      <c r="G17" s="27">
        <f>ROUND('2019'!G17/4,2)</f>
        <v>16369920.93</v>
      </c>
      <c r="H17" s="27">
        <f>ROUND('2019'!H17/4,2)</f>
        <v>6186547.7599999998</v>
      </c>
      <c r="I17" s="27">
        <f>ROUND('2019'!I17/4,2)</f>
        <v>8157850.7199999997</v>
      </c>
      <c r="J17" s="27">
        <f>ROUND('2019'!J17/4,2)</f>
        <v>2025522.45</v>
      </c>
      <c r="K17" s="27">
        <f>ROUND('2019'!K17/4,2)</f>
        <v>0</v>
      </c>
      <c r="L17" s="27">
        <f>ROUND('2019'!L17/4,2)</f>
        <v>0</v>
      </c>
      <c r="M17" s="27">
        <f>ROUND('2019'!M17/4,2)</f>
        <v>0</v>
      </c>
      <c r="N17" s="27">
        <f>ROUND('2019'!N17/4,2)</f>
        <v>0</v>
      </c>
      <c r="O17" s="27">
        <f>ROUND('2019'!O17/4,2)</f>
        <v>5617711.5300000003</v>
      </c>
      <c r="P17" s="27">
        <f>ROUND('2019'!Q17/4,2)</f>
        <v>0</v>
      </c>
      <c r="Q17" s="27">
        <f>ROUND('2019'!R17/4,2)</f>
        <v>476538.43</v>
      </c>
      <c r="R17" s="27">
        <f>ROUND('2019'!S17/4,2)</f>
        <v>183421.99</v>
      </c>
      <c r="S17" s="27">
        <f>ROUND('2019'!T17/4,2)</f>
        <v>241413.92</v>
      </c>
      <c r="T17" s="27">
        <f>ROUND('2019'!U17/4,2)</f>
        <v>51702.53</v>
      </c>
      <c r="U17" s="27">
        <f>ROUND('2019'!V17/4,2)</f>
        <v>0</v>
      </c>
      <c r="V17" s="27">
        <f>ROUND('2019'!W17/4,2)</f>
        <v>0</v>
      </c>
      <c r="W17" s="27">
        <f>ROUND('2019'!X17/4,2)</f>
        <v>0</v>
      </c>
      <c r="X17" s="27">
        <f>ROUND('2019'!Y17/4,2)</f>
        <v>0</v>
      </c>
      <c r="Y17" s="27">
        <f>ROUND('2019'!Z17/4,2)</f>
        <v>147378.23999999999</v>
      </c>
      <c r="Z17" s="27">
        <f>ROUND('2019'!AB17/4,2)</f>
        <v>0</v>
      </c>
      <c r="AA17" s="27">
        <f>ROUND('2019'!AC17/4,2)</f>
        <v>6697778.1399999997</v>
      </c>
      <c r="AB17" s="27">
        <f>ROUND('2019'!AD17/4,2)</f>
        <v>2576364.9700000002</v>
      </c>
      <c r="AC17" s="27">
        <f>ROUND('2019'!AE17/4,2)</f>
        <v>3388453.85</v>
      </c>
      <c r="AD17" s="27">
        <f>ROUND('2019'!AF17/4,2)</f>
        <v>732959.33</v>
      </c>
      <c r="AE17" s="27">
        <f>ROUND('2019'!AG17/4,2)</f>
        <v>0</v>
      </c>
      <c r="AF17" s="27">
        <f>ROUND('2019'!AH17/4,2)</f>
        <v>0</v>
      </c>
      <c r="AG17" s="27">
        <f>ROUND('2019'!AI17/4,2)</f>
        <v>0</v>
      </c>
      <c r="AH17" s="27">
        <f>ROUND('2019'!AJ17/4,2)</f>
        <v>0</v>
      </c>
      <c r="AI17" s="27">
        <f>ROUND('2019'!AK17/4,2)</f>
        <v>2306035.91</v>
      </c>
      <c r="AJ17" s="27">
        <f>ROUND('2019'!AM17/4,2)</f>
        <v>0</v>
      </c>
      <c r="AK17" s="27">
        <f>ROUND('2019'!AN17/4,2)</f>
        <v>2098250.9500000002</v>
      </c>
      <c r="AL17" s="27">
        <f>ROUND('2019'!AO17/4,2)</f>
        <v>805858.83</v>
      </c>
      <c r="AM17" s="27">
        <f>ROUND('2019'!AP17/4,2)</f>
        <v>1061251.42</v>
      </c>
      <c r="AN17" s="27">
        <f>ROUND('2019'!AQ17/4,2)</f>
        <v>231140.7</v>
      </c>
      <c r="AO17" s="27">
        <f>ROUND('2019'!AR17/4,2)</f>
        <v>0</v>
      </c>
      <c r="AP17" s="27">
        <f>ROUND('2019'!AS17/4,2)</f>
        <v>0</v>
      </c>
      <c r="AQ17" s="27">
        <f>ROUND('2019'!AT17/4,2)</f>
        <v>0</v>
      </c>
      <c r="AR17" s="27">
        <f>ROUND('2019'!AU17/4,2)</f>
        <v>0</v>
      </c>
      <c r="AS17" s="27">
        <f>ROUND('2019'!AV17/4,2)</f>
        <v>598182.25</v>
      </c>
      <c r="AT17" s="28">
        <f t="shared" si="1"/>
        <v>0</v>
      </c>
      <c r="AU17" s="29">
        <f t="shared" si="0"/>
        <v>25642488.449999999</v>
      </c>
      <c r="AV17" s="29">
        <f t="shared" si="0"/>
        <v>9752193.5500000007</v>
      </c>
      <c r="AW17" s="29">
        <f t="shared" si="0"/>
        <v>12848969.91</v>
      </c>
      <c r="AX17" s="29">
        <f t="shared" si="0"/>
        <v>3041325.01</v>
      </c>
      <c r="AY17" s="29">
        <f t="shared" si="0"/>
        <v>0</v>
      </c>
      <c r="AZ17" s="29">
        <f t="shared" si="0"/>
        <v>0</v>
      </c>
      <c r="BA17" s="29">
        <f t="shared" si="0"/>
        <v>0</v>
      </c>
      <c r="BB17" s="29">
        <f t="shared" si="0"/>
        <v>0</v>
      </c>
      <c r="BC17" s="29">
        <f t="shared" si="0"/>
        <v>8669307.9299999997</v>
      </c>
      <c r="BD17" s="30">
        <f t="shared" si="2"/>
        <v>34311796.379999995</v>
      </c>
    </row>
    <row r="18" spans="1:56" s="25" customFormat="1" ht="14.25" customHeight="1" x14ac:dyDescent="0.25">
      <c r="A18" s="13">
        <v>1</v>
      </c>
      <c r="B18" s="20" t="s">
        <v>28</v>
      </c>
      <c r="C18" s="88">
        <v>6</v>
      </c>
      <c r="D18" s="88" t="s">
        <v>29</v>
      </c>
      <c r="E18" s="21" t="s">
        <v>18</v>
      </c>
      <c r="F18" s="21">
        <f>ROUND('2019'!F18/4,0)</f>
        <v>0</v>
      </c>
      <c r="G18" s="21">
        <f>ROUND('2019'!G18/4,0)</f>
        <v>0</v>
      </c>
      <c r="H18" s="21">
        <f>ROUND('2019'!H18/4,0)</f>
        <v>11916</v>
      </c>
      <c r="I18" s="21">
        <f>ROUND('2019'!I18/4,0)</f>
        <v>11300</v>
      </c>
      <c r="J18" s="21">
        <f>ROUND('2019'!J18/4,0)</f>
        <v>3485</v>
      </c>
      <c r="K18" s="21">
        <f>ROUND('2019'!K18/4,0)</f>
        <v>0</v>
      </c>
      <c r="L18" s="21">
        <f>ROUND('2019'!L18/4,0)</f>
        <v>61</v>
      </c>
      <c r="M18" s="21">
        <f>ROUND('2019'!M18/4,0)</f>
        <v>0</v>
      </c>
      <c r="N18" s="21">
        <f>ROUND('2019'!N18/4,0)</f>
        <v>0</v>
      </c>
      <c r="O18" s="21">
        <f>ROUND('2019'!O18/4,0)</f>
        <v>394</v>
      </c>
      <c r="P18" s="21">
        <f>ROUND('2019'!Q18/4,0)</f>
        <v>0</v>
      </c>
      <c r="Q18" s="21">
        <f>ROUND('2019'!R18/4,0)</f>
        <v>0</v>
      </c>
      <c r="R18" s="21">
        <f>ROUND('2019'!S18/4,0)</f>
        <v>304</v>
      </c>
      <c r="S18" s="21">
        <f>ROUND('2019'!T18/4,0)</f>
        <v>286</v>
      </c>
      <c r="T18" s="21">
        <f>ROUND('2019'!U18/4,0)</f>
        <v>70</v>
      </c>
      <c r="U18" s="21">
        <f>ROUND('2019'!V18/4,0)</f>
        <v>0</v>
      </c>
      <c r="V18" s="21">
        <f>ROUND('2019'!W18/4,0)</f>
        <v>3</v>
      </c>
      <c r="W18" s="21">
        <f>ROUND('2019'!X18/4,0)</f>
        <v>0</v>
      </c>
      <c r="X18" s="21">
        <f>ROUND('2019'!Y18/4,0)</f>
        <v>0</v>
      </c>
      <c r="Y18" s="21">
        <f>ROUND('2019'!Z18/4,0)</f>
        <v>8</v>
      </c>
      <c r="Z18" s="21">
        <f>ROUND('2019'!AB18/4,0)</f>
        <v>0</v>
      </c>
      <c r="AA18" s="21">
        <f>ROUND('2019'!AC18/4,0)</f>
        <v>0</v>
      </c>
      <c r="AB18" s="21">
        <f>ROUND('2019'!AD18/4,0)</f>
        <v>4597</v>
      </c>
      <c r="AC18" s="21">
        <f>ROUND('2019'!AE18/4,0)</f>
        <v>4412</v>
      </c>
      <c r="AD18" s="21">
        <f>ROUND('2019'!AF18/4,0)</f>
        <v>1130</v>
      </c>
      <c r="AE18" s="21">
        <f>ROUND('2019'!AG18/4,0)</f>
        <v>0</v>
      </c>
      <c r="AF18" s="21">
        <f>ROUND('2019'!AH18/4,0)</f>
        <v>34</v>
      </c>
      <c r="AG18" s="21">
        <f>ROUND('2019'!AI18/4,0)</f>
        <v>0</v>
      </c>
      <c r="AH18" s="21">
        <f>ROUND('2019'!AJ18/4,0)</f>
        <v>0</v>
      </c>
      <c r="AI18" s="21">
        <f>ROUND('2019'!AK18/4,0)</f>
        <v>125</v>
      </c>
      <c r="AJ18" s="21">
        <f>ROUND('2019'!AM18/4,0)</f>
        <v>0</v>
      </c>
      <c r="AK18" s="21">
        <f>ROUND('2019'!AN18/4,0)</f>
        <v>0</v>
      </c>
      <c r="AL18" s="21">
        <f>ROUND('2019'!AO18/4,0)</f>
        <v>1379</v>
      </c>
      <c r="AM18" s="21">
        <f>ROUND('2019'!AP18/4,0)</f>
        <v>1243</v>
      </c>
      <c r="AN18" s="21">
        <f>ROUND('2019'!AQ18/4,0)</f>
        <v>315</v>
      </c>
      <c r="AO18" s="21">
        <f>ROUND('2019'!AR18/4,0)</f>
        <v>0</v>
      </c>
      <c r="AP18" s="21">
        <f>ROUND('2019'!AS18/4,0)</f>
        <v>11</v>
      </c>
      <c r="AQ18" s="21">
        <f>ROUND('2019'!AT18/4,0)</f>
        <v>0</v>
      </c>
      <c r="AR18" s="21">
        <f>ROUND('2019'!AU18/4,0)</f>
        <v>0</v>
      </c>
      <c r="AS18" s="21">
        <f>ROUND('2019'!AV18/4,0)</f>
        <v>39</v>
      </c>
      <c r="AT18" s="22">
        <f t="shared" si="1"/>
        <v>0</v>
      </c>
      <c r="AU18" s="23">
        <f t="shared" si="0"/>
        <v>0</v>
      </c>
      <c r="AV18" s="23">
        <f t="shared" si="0"/>
        <v>18196</v>
      </c>
      <c r="AW18" s="23">
        <f t="shared" si="0"/>
        <v>17241</v>
      </c>
      <c r="AX18" s="23">
        <f t="shared" si="0"/>
        <v>5000</v>
      </c>
      <c r="AY18" s="23">
        <f t="shared" si="0"/>
        <v>0</v>
      </c>
      <c r="AZ18" s="23">
        <f t="shared" si="0"/>
        <v>109</v>
      </c>
      <c r="BA18" s="23">
        <f t="shared" si="0"/>
        <v>0</v>
      </c>
      <c r="BB18" s="23">
        <f t="shared" si="0"/>
        <v>0</v>
      </c>
      <c r="BC18" s="23">
        <f t="shared" si="0"/>
        <v>566</v>
      </c>
      <c r="BD18" s="24"/>
    </row>
    <row r="19" spans="1:56" s="33" customFormat="1" ht="15" customHeight="1" x14ac:dyDescent="0.25">
      <c r="A19" s="13">
        <v>1</v>
      </c>
      <c r="B19" s="32"/>
      <c r="C19" s="89"/>
      <c r="D19" s="89"/>
      <c r="E19" s="27" t="s">
        <v>19</v>
      </c>
      <c r="F19" s="27">
        <f>ROUND('2019'!F19/4,2)</f>
        <v>0</v>
      </c>
      <c r="G19" s="27">
        <f>ROUND('2019'!G19/4,2)</f>
        <v>30608838.379999999</v>
      </c>
      <c r="H19" s="27">
        <f>ROUND('2019'!H19/4,2)</f>
        <v>10058210.83</v>
      </c>
      <c r="I19" s="27">
        <f>ROUND('2019'!I19/4,2)</f>
        <v>17724222.850000001</v>
      </c>
      <c r="J19" s="27">
        <f>ROUND('2019'!J19/4,2)</f>
        <v>2826404.7</v>
      </c>
      <c r="K19" s="27">
        <f>ROUND('2019'!K19/4,2)</f>
        <v>0</v>
      </c>
      <c r="L19" s="27">
        <f>ROUND('2019'!L19/4,2)</f>
        <v>2119484.77</v>
      </c>
      <c r="M19" s="27">
        <f>ROUND('2019'!M19/4,2)</f>
        <v>0</v>
      </c>
      <c r="N19" s="27">
        <f>ROUND('2019'!N19/4,2)</f>
        <v>0</v>
      </c>
      <c r="O19" s="27">
        <f>ROUND('2019'!O19/4,2)</f>
        <v>7247331.6500000004</v>
      </c>
      <c r="P19" s="27">
        <f>ROUND('2019'!Q19/4,2)</f>
        <v>0</v>
      </c>
      <c r="Q19" s="27">
        <f>ROUND('2019'!R19/4,2)</f>
        <v>806609.59</v>
      </c>
      <c r="R19" s="27">
        <f>ROUND('2019'!S19/4,2)</f>
        <v>254419.19</v>
      </c>
      <c r="S19" s="27">
        <f>ROUND('2019'!T19/4,2)</f>
        <v>495418.99</v>
      </c>
      <c r="T19" s="27">
        <f>ROUND('2019'!U19/4,2)</f>
        <v>56771.4</v>
      </c>
      <c r="U19" s="27">
        <f>ROUND('2019'!V19/4,2)</f>
        <v>0</v>
      </c>
      <c r="V19" s="27">
        <f>ROUND('2019'!W19/4,2)</f>
        <v>87205.99</v>
      </c>
      <c r="W19" s="27">
        <f>ROUND('2019'!X19/4,2)</f>
        <v>0</v>
      </c>
      <c r="X19" s="27">
        <f>ROUND('2019'!Y19/4,2)</f>
        <v>0</v>
      </c>
      <c r="Y19" s="27">
        <f>ROUND('2019'!Z19/4,2)</f>
        <v>145570.51</v>
      </c>
      <c r="Z19" s="27">
        <f>ROUND('2019'!AB19/4,2)</f>
        <v>0</v>
      </c>
      <c r="AA19" s="27">
        <f>ROUND('2019'!AC19/4,2)</f>
        <v>11312801.689999999</v>
      </c>
      <c r="AB19" s="27">
        <f>ROUND('2019'!AD19/4,2)</f>
        <v>3870146.85</v>
      </c>
      <c r="AC19" s="27">
        <f>ROUND('2019'!AE19/4,2)</f>
        <v>6526202.2400000002</v>
      </c>
      <c r="AD19" s="27">
        <f>ROUND('2019'!AF19/4,2)</f>
        <v>916452.6</v>
      </c>
      <c r="AE19" s="27">
        <f>ROUND('2019'!AG19/4,2)</f>
        <v>0</v>
      </c>
      <c r="AF19" s="27">
        <f>ROUND('2019'!AH19/4,2)</f>
        <v>1228467.02</v>
      </c>
      <c r="AG19" s="27">
        <f>ROUND('2019'!AI19/4,2)</f>
        <v>0</v>
      </c>
      <c r="AH19" s="27">
        <f>ROUND('2019'!AJ19/4,2)</f>
        <v>0</v>
      </c>
      <c r="AI19" s="27">
        <f>ROUND('2019'!AK19/4,2)</f>
        <v>2287536.5299999998</v>
      </c>
      <c r="AJ19" s="27">
        <f>ROUND('2019'!AM19/4,2)</f>
        <v>0</v>
      </c>
      <c r="AK19" s="27">
        <f>ROUND('2019'!AN19/4,2)</f>
        <v>3874220.93</v>
      </c>
      <c r="AL19" s="27">
        <f>ROUND('2019'!AO19/4,2)</f>
        <v>1175744.1399999999</v>
      </c>
      <c r="AM19" s="27">
        <f>ROUND('2019'!AP19/4,2)</f>
        <v>2443005.5</v>
      </c>
      <c r="AN19" s="27">
        <f>ROUND('2019'!AQ19/4,2)</f>
        <v>255471.3</v>
      </c>
      <c r="AO19" s="27">
        <f>ROUND('2019'!AR19/4,2)</f>
        <v>0</v>
      </c>
      <c r="AP19" s="27">
        <f>ROUND('2019'!AS19/4,2)</f>
        <v>356407.1</v>
      </c>
      <c r="AQ19" s="27">
        <f>ROUND('2019'!AT19/4,2)</f>
        <v>0</v>
      </c>
      <c r="AR19" s="27">
        <f>ROUND('2019'!AU19/4,2)</f>
        <v>0</v>
      </c>
      <c r="AS19" s="27">
        <f>ROUND('2019'!AV19/4,2)</f>
        <v>717454.64</v>
      </c>
      <c r="AT19" s="28">
        <f t="shared" si="1"/>
        <v>0</v>
      </c>
      <c r="AU19" s="29">
        <f t="shared" si="0"/>
        <v>46602470.589999996</v>
      </c>
      <c r="AV19" s="29">
        <f t="shared" si="0"/>
        <v>15358521.010000002</v>
      </c>
      <c r="AW19" s="29">
        <f t="shared" si="0"/>
        <v>27188849.580000002</v>
      </c>
      <c r="AX19" s="29">
        <f t="shared" si="0"/>
        <v>4055100</v>
      </c>
      <c r="AY19" s="29">
        <f t="shared" si="0"/>
        <v>0</v>
      </c>
      <c r="AZ19" s="29">
        <f t="shared" si="0"/>
        <v>3791564.88</v>
      </c>
      <c r="BA19" s="29">
        <f t="shared" si="0"/>
        <v>0</v>
      </c>
      <c r="BB19" s="29">
        <f t="shared" si="0"/>
        <v>0</v>
      </c>
      <c r="BC19" s="29">
        <f t="shared" si="0"/>
        <v>10397893.33</v>
      </c>
      <c r="BD19" s="30">
        <f t="shared" si="2"/>
        <v>60791928.799999997</v>
      </c>
    </row>
    <row r="20" spans="1:56" s="25" customFormat="1" ht="14.25" customHeight="1" x14ac:dyDescent="0.25">
      <c r="A20" s="13">
        <v>1</v>
      </c>
      <c r="B20" s="20" t="s">
        <v>30</v>
      </c>
      <c r="C20" s="88">
        <v>7</v>
      </c>
      <c r="D20" s="88" t="s">
        <v>31</v>
      </c>
      <c r="E20" s="21" t="s">
        <v>18</v>
      </c>
      <c r="F20" s="21">
        <f>ROUND('2019'!F20/4,0)</f>
        <v>0</v>
      </c>
      <c r="G20" s="21">
        <f>ROUND('2019'!G20/4,0)</f>
        <v>0</v>
      </c>
      <c r="H20" s="21">
        <f>ROUND('2019'!H20/4,0)</f>
        <v>9304</v>
      </c>
      <c r="I20" s="21">
        <f>ROUND('2019'!I20/4,0)</f>
        <v>8358</v>
      </c>
      <c r="J20" s="21">
        <f>ROUND('2019'!J20/4,0)</f>
        <v>2258</v>
      </c>
      <c r="K20" s="21">
        <f>ROUND('2019'!K20/4,0)</f>
        <v>0</v>
      </c>
      <c r="L20" s="21">
        <f>ROUND('2019'!L20/4,0)</f>
        <v>0</v>
      </c>
      <c r="M20" s="21">
        <f>ROUND('2019'!M20/4,0)</f>
        <v>0</v>
      </c>
      <c r="N20" s="21">
        <f>ROUND('2019'!N20/4,0)</f>
        <v>0</v>
      </c>
      <c r="O20" s="21">
        <f>ROUND('2019'!O20/4,0)</f>
        <v>204</v>
      </c>
      <c r="P20" s="21">
        <f>ROUND('2019'!Q20/4,0)</f>
        <v>0</v>
      </c>
      <c r="Q20" s="21">
        <f>ROUND('2019'!R20/4,0)</f>
        <v>0</v>
      </c>
      <c r="R20" s="21">
        <f>ROUND('2019'!S20/4,0)</f>
        <v>424</v>
      </c>
      <c r="S20" s="21">
        <f>ROUND('2019'!T20/4,0)</f>
        <v>381</v>
      </c>
      <c r="T20" s="21">
        <f>ROUND('2019'!U20/4,0)</f>
        <v>100</v>
      </c>
      <c r="U20" s="21">
        <f>ROUND('2019'!V20/4,0)</f>
        <v>0</v>
      </c>
      <c r="V20" s="21">
        <f>ROUND('2019'!W20/4,0)</f>
        <v>0</v>
      </c>
      <c r="W20" s="21">
        <f>ROUND('2019'!X20/4,0)</f>
        <v>0</v>
      </c>
      <c r="X20" s="21">
        <f>ROUND('2019'!Y20/4,0)</f>
        <v>0</v>
      </c>
      <c r="Y20" s="21">
        <f>ROUND('2019'!Z20/4,0)</f>
        <v>10</v>
      </c>
      <c r="Z20" s="21">
        <f>ROUND('2019'!AB20/4,0)</f>
        <v>0</v>
      </c>
      <c r="AA20" s="21">
        <f>ROUND('2019'!AC20/4,0)</f>
        <v>0</v>
      </c>
      <c r="AB20" s="21">
        <f>ROUND('2019'!AD20/4,0)</f>
        <v>3793</v>
      </c>
      <c r="AC20" s="21">
        <f>ROUND('2019'!AE20/4,0)</f>
        <v>3408</v>
      </c>
      <c r="AD20" s="21">
        <f>ROUND('2019'!AF20/4,0)</f>
        <v>957</v>
      </c>
      <c r="AE20" s="21">
        <f>ROUND('2019'!AG20/4,0)</f>
        <v>0</v>
      </c>
      <c r="AF20" s="21">
        <f>ROUND('2019'!AH20/4,0)</f>
        <v>0</v>
      </c>
      <c r="AG20" s="21">
        <f>ROUND('2019'!AI20/4,0)</f>
        <v>0</v>
      </c>
      <c r="AH20" s="21">
        <f>ROUND('2019'!AJ20/4,0)</f>
        <v>0</v>
      </c>
      <c r="AI20" s="21">
        <f>ROUND('2019'!AK20/4,0)</f>
        <v>102</v>
      </c>
      <c r="AJ20" s="21">
        <f>ROUND('2019'!AM20/4,0)</f>
        <v>0</v>
      </c>
      <c r="AK20" s="21">
        <f>ROUND('2019'!AN20/4,0)</f>
        <v>0</v>
      </c>
      <c r="AL20" s="21">
        <f>ROUND('2019'!AO20/4,0)</f>
        <v>3344</v>
      </c>
      <c r="AM20" s="21">
        <f>ROUND('2019'!AP20/4,0)</f>
        <v>3004</v>
      </c>
      <c r="AN20" s="21">
        <f>ROUND('2019'!AQ20/4,0)</f>
        <v>1035</v>
      </c>
      <c r="AO20" s="21">
        <f>ROUND('2019'!AR20/4,0)</f>
        <v>0</v>
      </c>
      <c r="AP20" s="21">
        <f>ROUND('2019'!AS20/4,0)</f>
        <v>0</v>
      </c>
      <c r="AQ20" s="21">
        <f>ROUND('2019'!AT20/4,0)</f>
        <v>0</v>
      </c>
      <c r="AR20" s="21">
        <f>ROUND('2019'!AU20/4,0)</f>
        <v>0</v>
      </c>
      <c r="AS20" s="21">
        <f>ROUND('2019'!AV20/4,0)</f>
        <v>135</v>
      </c>
      <c r="AT20" s="22">
        <f t="shared" si="1"/>
        <v>0</v>
      </c>
      <c r="AU20" s="23">
        <f t="shared" si="0"/>
        <v>0</v>
      </c>
      <c r="AV20" s="23">
        <f t="shared" si="0"/>
        <v>16865</v>
      </c>
      <c r="AW20" s="23">
        <f t="shared" si="0"/>
        <v>15151</v>
      </c>
      <c r="AX20" s="23">
        <f t="shared" si="0"/>
        <v>4350</v>
      </c>
      <c r="AY20" s="23">
        <f t="shared" si="0"/>
        <v>0</v>
      </c>
      <c r="AZ20" s="23">
        <f t="shared" si="0"/>
        <v>0</v>
      </c>
      <c r="BA20" s="23">
        <f t="shared" si="0"/>
        <v>0</v>
      </c>
      <c r="BB20" s="23">
        <f t="shared" si="0"/>
        <v>0</v>
      </c>
      <c r="BC20" s="23">
        <f t="shared" si="0"/>
        <v>451</v>
      </c>
      <c r="BD20" s="24"/>
    </row>
    <row r="21" spans="1:56" s="33" customFormat="1" ht="18" customHeight="1" x14ac:dyDescent="0.25">
      <c r="A21" s="13">
        <v>1</v>
      </c>
      <c r="B21" s="32"/>
      <c r="C21" s="89"/>
      <c r="D21" s="89"/>
      <c r="E21" s="27" t="s">
        <v>19</v>
      </c>
      <c r="F21" s="27">
        <f>ROUND('2019'!F21/4,2)</f>
        <v>0</v>
      </c>
      <c r="G21" s="27">
        <f>ROUND('2019'!G21/4,2)</f>
        <v>19969505.829999998</v>
      </c>
      <c r="H21" s="27">
        <f>ROUND('2019'!H21/4,2)</f>
        <v>5861894.9800000004</v>
      </c>
      <c r="I21" s="27">
        <f>ROUND('2019'!I21/4,2)</f>
        <v>12276611.550000001</v>
      </c>
      <c r="J21" s="27">
        <f>ROUND('2019'!J21/4,2)</f>
        <v>1830999.3</v>
      </c>
      <c r="K21" s="27">
        <f>ROUND('2019'!K21/4,2)</f>
        <v>0</v>
      </c>
      <c r="L21" s="27">
        <f>ROUND('2019'!L21/4,2)</f>
        <v>0</v>
      </c>
      <c r="M21" s="27">
        <f>ROUND('2019'!M21/4,2)</f>
        <v>0</v>
      </c>
      <c r="N21" s="27">
        <f>ROUND('2019'!N21/4,2)</f>
        <v>0</v>
      </c>
      <c r="O21" s="27">
        <f>ROUND('2019'!O21/4,2)</f>
        <v>3289863.72</v>
      </c>
      <c r="P21" s="27">
        <f>ROUND('2019'!Q21/4,2)</f>
        <v>0</v>
      </c>
      <c r="Q21" s="27">
        <f>ROUND('2019'!R21/4,2)</f>
        <v>907446.26</v>
      </c>
      <c r="R21" s="27">
        <f>ROUND('2019'!S21/4,2)</f>
        <v>267039.93</v>
      </c>
      <c r="S21" s="27">
        <f>ROUND('2019'!T21/4,2)</f>
        <v>559263.78</v>
      </c>
      <c r="T21" s="27">
        <f>ROUND('2019'!U21/4,2)</f>
        <v>81142.55</v>
      </c>
      <c r="U21" s="27">
        <f>ROUND('2019'!V21/4,2)</f>
        <v>0</v>
      </c>
      <c r="V21" s="27">
        <f>ROUND('2019'!W21/4,2)</f>
        <v>0</v>
      </c>
      <c r="W21" s="27">
        <f>ROUND('2019'!X21/4,2)</f>
        <v>0</v>
      </c>
      <c r="X21" s="27">
        <f>ROUND('2019'!Y21/4,2)</f>
        <v>0</v>
      </c>
      <c r="Y21" s="27">
        <f>ROUND('2019'!Z21/4,2)</f>
        <v>145569.19</v>
      </c>
      <c r="Z21" s="27">
        <f>ROUND('2019'!AB21/4,2)</f>
        <v>0</v>
      </c>
      <c r="AA21" s="27">
        <f>ROUND('2019'!AC21/4,2)</f>
        <v>8171618.6299999999</v>
      </c>
      <c r="AB21" s="27">
        <f>ROUND('2019'!AD21/4,2)</f>
        <v>2390024.9500000002</v>
      </c>
      <c r="AC21" s="27">
        <f>ROUND('2019'!AE21/4,2)</f>
        <v>5005447.55</v>
      </c>
      <c r="AD21" s="27">
        <f>ROUND('2019'!AF21/4,2)</f>
        <v>776146.14</v>
      </c>
      <c r="AE21" s="27">
        <f>ROUND('2019'!AG21/4,2)</f>
        <v>0</v>
      </c>
      <c r="AF21" s="27">
        <f>ROUND('2019'!AH21/4,2)</f>
        <v>0</v>
      </c>
      <c r="AG21" s="27">
        <f>ROUND('2019'!AI21/4,2)</f>
        <v>0</v>
      </c>
      <c r="AH21" s="27">
        <f>ROUND('2019'!AJ21/4,2)</f>
        <v>0</v>
      </c>
      <c r="AI21" s="27">
        <f>ROUND('2019'!AK21/4,2)</f>
        <v>1659488.78</v>
      </c>
      <c r="AJ21" s="27">
        <f>ROUND('2019'!AM21/4,2)</f>
        <v>0</v>
      </c>
      <c r="AK21" s="27">
        <f>ROUND('2019'!AN21/4,2)</f>
        <v>7358870.3899999997</v>
      </c>
      <c r="AL21" s="27">
        <f>ROUND('2019'!AO21/4,2)</f>
        <v>2106843.31</v>
      </c>
      <c r="AM21" s="27">
        <f>ROUND('2019'!AP21/4,2)</f>
        <v>4412378.08</v>
      </c>
      <c r="AN21" s="27">
        <f>ROUND('2019'!AQ21/4,2)</f>
        <v>839649.01</v>
      </c>
      <c r="AO21" s="27">
        <f>ROUND('2019'!AR21/4,2)</f>
        <v>0</v>
      </c>
      <c r="AP21" s="27">
        <f>ROUND('2019'!AS21/4,2)</f>
        <v>0</v>
      </c>
      <c r="AQ21" s="27">
        <f>ROUND('2019'!AT21/4,2)</f>
        <v>0</v>
      </c>
      <c r="AR21" s="27">
        <f>ROUND('2019'!AU21/4,2)</f>
        <v>0</v>
      </c>
      <c r="AS21" s="27">
        <f>ROUND('2019'!AV21/4,2)</f>
        <v>2183537.87</v>
      </c>
      <c r="AT21" s="28">
        <f t="shared" si="1"/>
        <v>0</v>
      </c>
      <c r="AU21" s="29">
        <f t="shared" si="0"/>
        <v>36407441.109999999</v>
      </c>
      <c r="AV21" s="29">
        <f t="shared" si="0"/>
        <v>10625803.17</v>
      </c>
      <c r="AW21" s="29">
        <f t="shared" si="0"/>
        <v>22253700.960000001</v>
      </c>
      <c r="AX21" s="29">
        <f t="shared" si="0"/>
        <v>3527937</v>
      </c>
      <c r="AY21" s="29">
        <f t="shared" si="0"/>
        <v>0</v>
      </c>
      <c r="AZ21" s="29">
        <f t="shared" si="0"/>
        <v>0</v>
      </c>
      <c r="BA21" s="29">
        <f t="shared" si="0"/>
        <v>0</v>
      </c>
      <c r="BB21" s="29">
        <f t="shared" si="0"/>
        <v>0</v>
      </c>
      <c r="BC21" s="29">
        <f t="shared" si="0"/>
        <v>7278459.5600000005</v>
      </c>
      <c r="BD21" s="30">
        <f t="shared" si="2"/>
        <v>43685900.670000002</v>
      </c>
    </row>
    <row r="22" spans="1:56" s="25" customFormat="1" ht="14.25" customHeight="1" x14ac:dyDescent="0.25">
      <c r="A22" s="13">
        <v>1</v>
      </c>
      <c r="B22" s="20" t="s">
        <v>32</v>
      </c>
      <c r="C22" s="88">
        <v>8</v>
      </c>
      <c r="D22" s="88" t="s">
        <v>33</v>
      </c>
      <c r="E22" s="21" t="s">
        <v>18</v>
      </c>
      <c r="F22" s="21">
        <f>ROUND('2019'!F22/4,0)</f>
        <v>0</v>
      </c>
      <c r="G22" s="21">
        <f>ROUND('2019'!G22/4,0)</f>
        <v>0</v>
      </c>
      <c r="H22" s="21">
        <f>ROUND('2019'!H22/4,0)</f>
        <v>8552</v>
      </c>
      <c r="I22" s="21">
        <f>ROUND('2019'!I22/4,0)</f>
        <v>7884</v>
      </c>
      <c r="J22" s="21">
        <f>ROUND('2019'!J22/4,0)</f>
        <v>2198</v>
      </c>
      <c r="K22" s="21">
        <f>ROUND('2019'!K22/4,0)</f>
        <v>0</v>
      </c>
      <c r="L22" s="21">
        <f>ROUND('2019'!L22/4,0)</f>
        <v>0</v>
      </c>
      <c r="M22" s="21">
        <f>ROUND('2019'!M22/4,0)</f>
        <v>0</v>
      </c>
      <c r="N22" s="21">
        <f>ROUND('2019'!N22/4,0)</f>
        <v>0</v>
      </c>
      <c r="O22" s="21">
        <f>ROUND('2019'!O22/4,0)</f>
        <v>238</v>
      </c>
      <c r="P22" s="21">
        <f>ROUND('2019'!Q22/4,0)</f>
        <v>0</v>
      </c>
      <c r="Q22" s="21">
        <f>ROUND('2019'!R22/4,0)</f>
        <v>0</v>
      </c>
      <c r="R22" s="21">
        <f>ROUND('2019'!S22/4,0)</f>
        <v>203</v>
      </c>
      <c r="S22" s="21">
        <f>ROUND('2019'!T22/4,0)</f>
        <v>187</v>
      </c>
      <c r="T22" s="21">
        <f>ROUND('2019'!U22/4,0)</f>
        <v>54</v>
      </c>
      <c r="U22" s="21">
        <f>ROUND('2019'!V22/4,0)</f>
        <v>0</v>
      </c>
      <c r="V22" s="21">
        <f>ROUND('2019'!W22/4,0)</f>
        <v>0</v>
      </c>
      <c r="W22" s="21">
        <f>ROUND('2019'!X22/4,0)</f>
        <v>0</v>
      </c>
      <c r="X22" s="21">
        <f>ROUND('2019'!Y22/4,0)</f>
        <v>0</v>
      </c>
      <c r="Y22" s="21">
        <f>ROUND('2019'!Z22/4,0)</f>
        <v>6</v>
      </c>
      <c r="Z22" s="21">
        <f>ROUND('2019'!AB22/4,0)</f>
        <v>0</v>
      </c>
      <c r="AA22" s="21">
        <f>ROUND('2019'!AC22/4,0)</f>
        <v>0</v>
      </c>
      <c r="AB22" s="21">
        <f>ROUND('2019'!AD22/4,0)</f>
        <v>2386</v>
      </c>
      <c r="AC22" s="21">
        <f>ROUND('2019'!AE22/4,0)</f>
        <v>2200</v>
      </c>
      <c r="AD22" s="21">
        <f>ROUND('2019'!AF22/4,0)</f>
        <v>554</v>
      </c>
      <c r="AE22" s="21">
        <f>ROUND('2019'!AG22/4,0)</f>
        <v>0</v>
      </c>
      <c r="AF22" s="21">
        <f>ROUND('2019'!AH22/4,0)</f>
        <v>0</v>
      </c>
      <c r="AG22" s="21">
        <f>ROUND('2019'!AI22/4,0)</f>
        <v>0</v>
      </c>
      <c r="AH22" s="21">
        <f>ROUND('2019'!AJ22/4,0)</f>
        <v>0</v>
      </c>
      <c r="AI22" s="21">
        <f>ROUND('2019'!AK22/4,0)</f>
        <v>57</v>
      </c>
      <c r="AJ22" s="21">
        <f>ROUND('2019'!AM22/4,0)</f>
        <v>0</v>
      </c>
      <c r="AK22" s="21">
        <f>ROUND('2019'!AN22/4,0)</f>
        <v>0</v>
      </c>
      <c r="AL22" s="21">
        <f>ROUND('2019'!AO22/4,0)</f>
        <v>815</v>
      </c>
      <c r="AM22" s="21">
        <f>ROUND('2019'!AP22/4,0)</f>
        <v>752</v>
      </c>
      <c r="AN22" s="21">
        <f>ROUND('2019'!AQ22/4,0)</f>
        <v>189</v>
      </c>
      <c r="AO22" s="21">
        <f>ROUND('2019'!AR22/4,0)</f>
        <v>0</v>
      </c>
      <c r="AP22" s="21">
        <f>ROUND('2019'!AS22/4,0)</f>
        <v>0</v>
      </c>
      <c r="AQ22" s="21">
        <f>ROUND('2019'!AT22/4,0)</f>
        <v>0</v>
      </c>
      <c r="AR22" s="21">
        <f>ROUND('2019'!AU22/4,0)</f>
        <v>0</v>
      </c>
      <c r="AS22" s="21">
        <f>ROUND('2019'!AV22/4,0)</f>
        <v>13</v>
      </c>
      <c r="AT22" s="22">
        <f t="shared" si="1"/>
        <v>0</v>
      </c>
      <c r="AU22" s="23">
        <f t="shared" si="0"/>
        <v>0</v>
      </c>
      <c r="AV22" s="23">
        <f t="shared" si="0"/>
        <v>11956</v>
      </c>
      <c r="AW22" s="23">
        <f t="shared" si="0"/>
        <v>11023</v>
      </c>
      <c r="AX22" s="23">
        <f t="shared" si="0"/>
        <v>2995</v>
      </c>
      <c r="AY22" s="23">
        <f t="shared" si="0"/>
        <v>0</v>
      </c>
      <c r="AZ22" s="23">
        <f t="shared" si="0"/>
        <v>0</v>
      </c>
      <c r="BA22" s="23">
        <f t="shared" si="0"/>
        <v>0</v>
      </c>
      <c r="BB22" s="23">
        <f t="shared" si="0"/>
        <v>0</v>
      </c>
      <c r="BC22" s="23">
        <f t="shared" si="0"/>
        <v>314</v>
      </c>
      <c r="BD22" s="24"/>
    </row>
    <row r="23" spans="1:56" s="33" customFormat="1" ht="15" customHeight="1" x14ac:dyDescent="0.25">
      <c r="A23" s="13">
        <v>1</v>
      </c>
      <c r="B23" s="32"/>
      <c r="C23" s="89"/>
      <c r="D23" s="89"/>
      <c r="E23" s="27" t="s">
        <v>19</v>
      </c>
      <c r="F23" s="27">
        <f>ROUND('2019'!F23/4,2)</f>
        <v>0</v>
      </c>
      <c r="G23" s="27">
        <f>ROUND('2019'!G23/4,2)</f>
        <v>19051119.859999999</v>
      </c>
      <c r="H23" s="27">
        <f>ROUND('2019'!H23/4,2)</f>
        <v>6210255.5700000003</v>
      </c>
      <c r="I23" s="27">
        <f>ROUND('2019'!I23/4,2)</f>
        <v>11058569.98</v>
      </c>
      <c r="J23" s="27">
        <f>ROUND('2019'!J23/4,2)</f>
        <v>1782294.31</v>
      </c>
      <c r="K23" s="27">
        <f>ROUND('2019'!K23/4,2)</f>
        <v>0</v>
      </c>
      <c r="L23" s="27">
        <f>ROUND('2019'!L23/4,2)</f>
        <v>0</v>
      </c>
      <c r="M23" s="27">
        <f>ROUND('2019'!M23/4,2)</f>
        <v>0</v>
      </c>
      <c r="N23" s="27">
        <f>ROUND('2019'!N23/4,2)</f>
        <v>0</v>
      </c>
      <c r="O23" s="27">
        <f>ROUND('2019'!O23/4,2)</f>
        <v>4000070.17</v>
      </c>
      <c r="P23" s="27">
        <f>ROUND('2019'!Q23/4,2)</f>
        <v>0</v>
      </c>
      <c r="Q23" s="27">
        <f>ROUND('2019'!R23/4,2)</f>
        <v>452775.44</v>
      </c>
      <c r="R23" s="27">
        <f>ROUND('2019'!S23/4,2)</f>
        <v>147109.98000000001</v>
      </c>
      <c r="S23" s="27">
        <f>ROUND('2019'!T23/4,2)</f>
        <v>261957.98</v>
      </c>
      <c r="T23" s="27">
        <f>ROUND('2019'!U23/4,2)</f>
        <v>43707.49</v>
      </c>
      <c r="U23" s="27">
        <f>ROUND('2019'!V23/4,2)</f>
        <v>0</v>
      </c>
      <c r="V23" s="27">
        <f>ROUND('2019'!W23/4,2)</f>
        <v>0</v>
      </c>
      <c r="W23" s="27">
        <f>ROUND('2019'!X23/4,2)</f>
        <v>0</v>
      </c>
      <c r="X23" s="27">
        <f>ROUND('2019'!Y23/4,2)</f>
        <v>0</v>
      </c>
      <c r="Y23" s="27">
        <f>ROUND('2019'!Z23/4,2)</f>
        <v>99870.35</v>
      </c>
      <c r="Z23" s="27">
        <f>ROUND('2019'!AB23/4,2)</f>
        <v>0</v>
      </c>
      <c r="AA23" s="27">
        <f>ROUND('2019'!AC23/4,2)</f>
        <v>5267860.3899999997</v>
      </c>
      <c r="AB23" s="27">
        <f>ROUND('2019'!AD23/4,2)</f>
        <v>1732892.25</v>
      </c>
      <c r="AC23" s="27">
        <f>ROUND('2019'!AE23/4,2)</f>
        <v>3085752.27</v>
      </c>
      <c r="AD23" s="27">
        <f>ROUND('2019'!AF23/4,2)</f>
        <v>449215.87</v>
      </c>
      <c r="AE23" s="27">
        <f>ROUND('2019'!AG23/4,2)</f>
        <v>0</v>
      </c>
      <c r="AF23" s="27">
        <f>ROUND('2019'!AH23/4,2)</f>
        <v>0</v>
      </c>
      <c r="AG23" s="27">
        <f>ROUND('2019'!AI23/4,2)</f>
        <v>0</v>
      </c>
      <c r="AH23" s="27">
        <f>ROUND('2019'!AJ23/4,2)</f>
        <v>0</v>
      </c>
      <c r="AI23" s="27">
        <f>ROUND('2019'!AK23/4,2)</f>
        <v>946140.12</v>
      </c>
      <c r="AJ23" s="27">
        <f>ROUND('2019'!AM23/4,2)</f>
        <v>0</v>
      </c>
      <c r="AK23" s="27">
        <f>ROUND('2019'!AN23/4,2)</f>
        <v>1799144.83</v>
      </c>
      <c r="AL23" s="27">
        <f>ROUND('2019'!AO23/4,2)</f>
        <v>591999.02</v>
      </c>
      <c r="AM23" s="27">
        <f>ROUND('2019'!AP23/4,2)</f>
        <v>1054169.5900000001</v>
      </c>
      <c r="AN23" s="27">
        <f>ROUND('2019'!AQ23/4,2)</f>
        <v>152976.21</v>
      </c>
      <c r="AO23" s="27">
        <f>ROUND('2019'!AR23/4,2)</f>
        <v>0</v>
      </c>
      <c r="AP23" s="27">
        <f>ROUND('2019'!AS23/4,2)</f>
        <v>0</v>
      </c>
      <c r="AQ23" s="27">
        <f>ROUND('2019'!AT23/4,2)</f>
        <v>0</v>
      </c>
      <c r="AR23" s="27">
        <f>ROUND('2019'!AU23/4,2)</f>
        <v>0</v>
      </c>
      <c r="AS23" s="27">
        <f>ROUND('2019'!AV23/4,2)</f>
        <v>210253.36</v>
      </c>
      <c r="AT23" s="28">
        <f t="shared" si="1"/>
        <v>0</v>
      </c>
      <c r="AU23" s="29">
        <f t="shared" si="0"/>
        <v>26570900.52</v>
      </c>
      <c r="AV23" s="29">
        <f t="shared" si="0"/>
        <v>8682256.8200000003</v>
      </c>
      <c r="AW23" s="29">
        <f t="shared" si="0"/>
        <v>15460449.82</v>
      </c>
      <c r="AX23" s="29">
        <f t="shared" si="0"/>
        <v>2428193.88</v>
      </c>
      <c r="AY23" s="29">
        <f t="shared" si="0"/>
        <v>0</v>
      </c>
      <c r="AZ23" s="29">
        <f t="shared" si="0"/>
        <v>0</v>
      </c>
      <c r="BA23" s="29">
        <f t="shared" si="0"/>
        <v>0</v>
      </c>
      <c r="BB23" s="29">
        <f t="shared" si="0"/>
        <v>0</v>
      </c>
      <c r="BC23" s="29">
        <f t="shared" si="0"/>
        <v>5256334</v>
      </c>
      <c r="BD23" s="30">
        <f t="shared" si="2"/>
        <v>31827234.52</v>
      </c>
    </row>
    <row r="24" spans="1:56" s="25" customFormat="1" ht="16.5" customHeight="1" x14ac:dyDescent="0.25">
      <c r="A24" s="13">
        <v>1</v>
      </c>
      <c r="B24" s="20" t="s">
        <v>34</v>
      </c>
      <c r="C24" s="88">
        <v>9</v>
      </c>
      <c r="D24" s="88" t="s">
        <v>35</v>
      </c>
      <c r="E24" s="21" t="s">
        <v>18</v>
      </c>
      <c r="F24" s="21">
        <f>ROUND('2019'!F24/4,0)</f>
        <v>0</v>
      </c>
      <c r="G24" s="21">
        <f>ROUND('2019'!G24/4,0)</f>
        <v>0</v>
      </c>
      <c r="H24" s="21">
        <f>ROUND('2019'!H24/4,0)</f>
        <v>14520</v>
      </c>
      <c r="I24" s="21">
        <f>ROUND('2019'!I24/4,0)</f>
        <v>22321</v>
      </c>
      <c r="J24" s="21">
        <f>ROUND('2019'!J24/4,0)</f>
        <v>7087</v>
      </c>
      <c r="K24" s="21">
        <f>ROUND('2019'!K24/4,0)</f>
        <v>0</v>
      </c>
      <c r="L24" s="21">
        <f>ROUND('2019'!L24/4,0)</f>
        <v>0</v>
      </c>
      <c r="M24" s="21">
        <f>ROUND('2019'!M24/4,0)</f>
        <v>0</v>
      </c>
      <c r="N24" s="21">
        <f>ROUND('2019'!N24/4,0)</f>
        <v>0</v>
      </c>
      <c r="O24" s="21">
        <f>ROUND('2019'!O24/4,0)</f>
        <v>421</v>
      </c>
      <c r="P24" s="21">
        <f>ROUND('2019'!Q24/4,0)</f>
        <v>0</v>
      </c>
      <c r="Q24" s="21">
        <f>ROUND('2019'!R24/4,0)</f>
        <v>0</v>
      </c>
      <c r="R24" s="21">
        <f>ROUND('2019'!S24/4,0)</f>
        <v>993</v>
      </c>
      <c r="S24" s="21">
        <f>ROUND('2019'!T24/4,0)</f>
        <v>1528</v>
      </c>
      <c r="T24" s="21">
        <f>ROUND('2019'!U24/4,0)</f>
        <v>544</v>
      </c>
      <c r="U24" s="21">
        <f>ROUND('2019'!V24/4,0)</f>
        <v>0</v>
      </c>
      <c r="V24" s="21">
        <f>ROUND('2019'!W24/4,0)</f>
        <v>0</v>
      </c>
      <c r="W24" s="21">
        <f>ROUND('2019'!X24/4,0)</f>
        <v>0</v>
      </c>
      <c r="X24" s="21">
        <f>ROUND('2019'!Y24/4,0)</f>
        <v>0</v>
      </c>
      <c r="Y24" s="21">
        <f>ROUND('2019'!Z24/4,0)</f>
        <v>33</v>
      </c>
      <c r="Z24" s="21">
        <f>ROUND('2019'!AB24/4,0)</f>
        <v>0</v>
      </c>
      <c r="AA24" s="21">
        <f>ROUND('2019'!AC24/4,0)</f>
        <v>0</v>
      </c>
      <c r="AB24" s="21">
        <f>ROUND('2019'!AD24/4,0)</f>
        <v>4600</v>
      </c>
      <c r="AC24" s="21">
        <f>ROUND('2019'!AE24/4,0)</f>
        <v>7073</v>
      </c>
      <c r="AD24" s="21">
        <f>ROUND('2019'!AF24/4,0)</f>
        <v>1883</v>
      </c>
      <c r="AE24" s="21">
        <f>ROUND('2019'!AG24/4,0)</f>
        <v>0</v>
      </c>
      <c r="AF24" s="21">
        <f>ROUND('2019'!AH24/4,0)</f>
        <v>0</v>
      </c>
      <c r="AG24" s="21">
        <f>ROUND('2019'!AI24/4,0)</f>
        <v>0</v>
      </c>
      <c r="AH24" s="21">
        <f>ROUND('2019'!AJ24/4,0)</f>
        <v>0</v>
      </c>
      <c r="AI24" s="21">
        <f>ROUND('2019'!AK24/4,0)</f>
        <v>104</v>
      </c>
      <c r="AJ24" s="21">
        <f>ROUND('2019'!AM24/4,0)</f>
        <v>0</v>
      </c>
      <c r="AK24" s="21">
        <f>ROUND('2019'!AN24/4,0)</f>
        <v>0</v>
      </c>
      <c r="AL24" s="21">
        <f>ROUND('2019'!AO24/4,0)</f>
        <v>8567</v>
      </c>
      <c r="AM24" s="21">
        <f>ROUND('2019'!AP24/4,0)</f>
        <v>13166</v>
      </c>
      <c r="AN24" s="21">
        <f>ROUND('2019'!AQ24/4,0)</f>
        <v>4436</v>
      </c>
      <c r="AO24" s="21">
        <f>ROUND('2019'!AR24/4,0)</f>
        <v>0</v>
      </c>
      <c r="AP24" s="21">
        <f>ROUND('2019'!AS24/4,0)</f>
        <v>0</v>
      </c>
      <c r="AQ24" s="21">
        <f>ROUND('2019'!AT24/4,0)</f>
        <v>0</v>
      </c>
      <c r="AR24" s="21">
        <f>ROUND('2019'!AU24/4,0)</f>
        <v>0</v>
      </c>
      <c r="AS24" s="21">
        <f>ROUND('2019'!AV24/4,0)</f>
        <v>301</v>
      </c>
      <c r="AT24" s="22">
        <f t="shared" si="1"/>
        <v>0</v>
      </c>
      <c r="AU24" s="23">
        <f t="shared" si="1"/>
        <v>0</v>
      </c>
      <c r="AV24" s="23">
        <f t="shared" si="1"/>
        <v>28680</v>
      </c>
      <c r="AW24" s="23">
        <f t="shared" si="1"/>
        <v>44088</v>
      </c>
      <c r="AX24" s="23">
        <f t="shared" si="1"/>
        <v>13950</v>
      </c>
      <c r="AY24" s="23">
        <f t="shared" si="1"/>
        <v>0</v>
      </c>
      <c r="AZ24" s="23">
        <f t="shared" si="1"/>
        <v>0</v>
      </c>
      <c r="BA24" s="23">
        <f t="shared" si="1"/>
        <v>0</v>
      </c>
      <c r="BB24" s="23">
        <f t="shared" si="1"/>
        <v>0</v>
      </c>
      <c r="BC24" s="23">
        <f t="shared" si="1"/>
        <v>859</v>
      </c>
      <c r="BD24" s="24"/>
    </row>
    <row r="25" spans="1:56" s="33" customFormat="1" ht="15" customHeight="1" x14ac:dyDescent="0.25">
      <c r="A25" s="13">
        <v>1</v>
      </c>
      <c r="B25" s="32"/>
      <c r="C25" s="89"/>
      <c r="D25" s="89"/>
      <c r="E25" s="27" t="s">
        <v>19</v>
      </c>
      <c r="F25" s="27">
        <f>ROUND('2019'!F25/4,2)</f>
        <v>0</v>
      </c>
      <c r="G25" s="27">
        <f>ROUND('2019'!G25/4,2)</f>
        <v>44700858.689999998</v>
      </c>
      <c r="H25" s="27">
        <f>ROUND('2019'!H25/4,2)</f>
        <v>11430085.42</v>
      </c>
      <c r="I25" s="27">
        <f>ROUND('2019'!I25/4,2)</f>
        <v>27523398.940000001</v>
      </c>
      <c r="J25" s="27">
        <f>ROUND('2019'!J25/4,2)</f>
        <v>5747374.3300000001</v>
      </c>
      <c r="K25" s="27">
        <f>ROUND('2019'!K25/4,2)</f>
        <v>0</v>
      </c>
      <c r="L25" s="27">
        <f>ROUND('2019'!L25/4,2)</f>
        <v>0</v>
      </c>
      <c r="M25" s="27">
        <f>ROUND('2019'!M25/4,2)</f>
        <v>0</v>
      </c>
      <c r="N25" s="27">
        <f>ROUND('2019'!N25/4,2)</f>
        <v>0</v>
      </c>
      <c r="O25" s="27">
        <f>ROUND('2019'!O25/4,2)</f>
        <v>7346980.54</v>
      </c>
      <c r="P25" s="27">
        <f>ROUND('2019'!Q25/4,2)</f>
        <v>0</v>
      </c>
      <c r="Q25" s="27">
        <f>ROUND('2019'!R25/4,2)</f>
        <v>3109809.1</v>
      </c>
      <c r="R25" s="27">
        <f>ROUND('2019'!S25/4,2)</f>
        <v>784469.22</v>
      </c>
      <c r="S25" s="27">
        <f>ROUND('2019'!T25/4,2)</f>
        <v>1884104.46</v>
      </c>
      <c r="T25" s="27">
        <f>ROUND('2019'!U25/4,2)</f>
        <v>441235.43</v>
      </c>
      <c r="U25" s="27">
        <f>ROUND('2019'!V25/4,2)</f>
        <v>0</v>
      </c>
      <c r="V25" s="27">
        <f>ROUND('2019'!W25/4,2)</f>
        <v>0</v>
      </c>
      <c r="W25" s="27">
        <f>ROUND('2019'!X25/4,2)</f>
        <v>0</v>
      </c>
      <c r="X25" s="27">
        <f>ROUND('2019'!Y25/4,2)</f>
        <v>0</v>
      </c>
      <c r="Y25" s="27">
        <f>ROUND('2019'!Z25/4,2)</f>
        <v>545860</v>
      </c>
      <c r="Z25" s="27">
        <f>ROUND('2019'!AB25/4,2)</f>
        <v>0</v>
      </c>
      <c r="AA25" s="27">
        <f>ROUND('2019'!AC25/4,2)</f>
        <v>13862086.92</v>
      </c>
      <c r="AB25" s="27">
        <f>ROUND('2019'!AD25/4,2)</f>
        <v>3612788.72</v>
      </c>
      <c r="AC25" s="27">
        <f>ROUND('2019'!AE25/4,2)</f>
        <v>8721944.7899999991</v>
      </c>
      <c r="AD25" s="27">
        <f>ROUND('2019'!AF25/4,2)</f>
        <v>1527353.42</v>
      </c>
      <c r="AE25" s="27">
        <f>ROUND('2019'!AG25/4,2)</f>
        <v>0</v>
      </c>
      <c r="AF25" s="27">
        <f>ROUND('2019'!AH25/4,2)</f>
        <v>0</v>
      </c>
      <c r="AG25" s="27">
        <f>ROUND('2019'!AI25/4,2)</f>
        <v>0</v>
      </c>
      <c r="AH25" s="27">
        <f>ROUND('2019'!AJ25/4,2)</f>
        <v>0</v>
      </c>
      <c r="AI25" s="27">
        <f>ROUND('2019'!AK25/4,2)</f>
        <v>1770356.76</v>
      </c>
      <c r="AJ25" s="27">
        <f>ROUND('2019'!AM25/4,2)</f>
        <v>0</v>
      </c>
      <c r="AK25" s="27">
        <f>ROUND('2019'!AN25/4,2)</f>
        <v>26560406.5</v>
      </c>
      <c r="AL25" s="27">
        <f>ROUND('2019'!AO25/4,2)</f>
        <v>6729370.2999999998</v>
      </c>
      <c r="AM25" s="27">
        <f>ROUND('2019'!AP25/4,2)</f>
        <v>16233270.380000001</v>
      </c>
      <c r="AN25" s="27">
        <f>ROUND('2019'!AQ25/4,2)</f>
        <v>3597765.82</v>
      </c>
      <c r="AO25" s="27">
        <f>ROUND('2019'!AR25/4,2)</f>
        <v>0</v>
      </c>
      <c r="AP25" s="27">
        <f>ROUND('2019'!AS25/4,2)</f>
        <v>0</v>
      </c>
      <c r="AQ25" s="27">
        <f>ROUND('2019'!AT25/4,2)</f>
        <v>0</v>
      </c>
      <c r="AR25" s="27">
        <f>ROUND('2019'!AU25/4,2)</f>
        <v>0</v>
      </c>
      <c r="AS25" s="27">
        <f>ROUND('2019'!AV25/4,2)</f>
        <v>5089775.67</v>
      </c>
      <c r="AT25" s="28">
        <f t="shared" si="1"/>
        <v>0</v>
      </c>
      <c r="AU25" s="29">
        <f t="shared" si="1"/>
        <v>88233161.210000008</v>
      </c>
      <c r="AV25" s="29">
        <f t="shared" si="1"/>
        <v>22556713.66</v>
      </c>
      <c r="AW25" s="29">
        <f t="shared" si="1"/>
        <v>54362718.570000008</v>
      </c>
      <c r="AX25" s="29">
        <f t="shared" si="1"/>
        <v>11313729</v>
      </c>
      <c r="AY25" s="29">
        <f t="shared" si="1"/>
        <v>0</v>
      </c>
      <c r="AZ25" s="29">
        <f t="shared" si="1"/>
        <v>0</v>
      </c>
      <c r="BA25" s="29">
        <f t="shared" si="1"/>
        <v>0</v>
      </c>
      <c r="BB25" s="29">
        <f t="shared" si="1"/>
        <v>0</v>
      </c>
      <c r="BC25" s="29">
        <f t="shared" si="1"/>
        <v>14752972.969999999</v>
      </c>
      <c r="BD25" s="30">
        <f t="shared" si="2"/>
        <v>102986134.18000001</v>
      </c>
    </row>
    <row r="26" spans="1:56" s="25" customFormat="1" ht="13.5" customHeight="1" x14ac:dyDescent="0.25">
      <c r="A26" s="13">
        <v>1</v>
      </c>
      <c r="B26" s="20" t="s">
        <v>36</v>
      </c>
      <c r="C26" s="88">
        <v>10</v>
      </c>
      <c r="D26" s="88" t="s">
        <v>37</v>
      </c>
      <c r="E26" s="21" t="s">
        <v>18</v>
      </c>
      <c r="F26" s="21">
        <f>ROUND('2019'!F26/4,0)</f>
        <v>0</v>
      </c>
      <c r="G26" s="21">
        <f>ROUND('2019'!G26/4,0)</f>
        <v>0</v>
      </c>
      <c r="H26" s="21">
        <f>ROUND('2019'!H26/4,0)</f>
        <v>8411</v>
      </c>
      <c r="I26" s="21">
        <f>ROUND('2019'!I26/4,0)</f>
        <v>7479</v>
      </c>
      <c r="J26" s="21">
        <f>ROUND('2019'!J26/4,0)</f>
        <v>1909</v>
      </c>
      <c r="K26" s="21">
        <f>ROUND('2019'!K26/4,0)</f>
        <v>0</v>
      </c>
      <c r="L26" s="21">
        <f>ROUND('2019'!L26/4,0)</f>
        <v>0</v>
      </c>
      <c r="M26" s="21">
        <f>ROUND('2019'!M26/4,0)</f>
        <v>0</v>
      </c>
      <c r="N26" s="21">
        <f>ROUND('2019'!N26/4,0)</f>
        <v>0</v>
      </c>
      <c r="O26" s="21">
        <f>ROUND('2019'!O26/4,0)</f>
        <v>139</v>
      </c>
      <c r="P26" s="21">
        <f>ROUND('2019'!Q26/4,0)</f>
        <v>0</v>
      </c>
      <c r="Q26" s="21">
        <f>ROUND('2019'!R26/4,0)</f>
        <v>0</v>
      </c>
      <c r="R26" s="21">
        <f>ROUND('2019'!S26/4,0)</f>
        <v>453</v>
      </c>
      <c r="S26" s="21">
        <f>ROUND('2019'!T26/4,0)</f>
        <v>402</v>
      </c>
      <c r="T26" s="21">
        <f>ROUND('2019'!U26/4,0)</f>
        <v>101</v>
      </c>
      <c r="U26" s="21">
        <f>ROUND('2019'!V26/4,0)</f>
        <v>0</v>
      </c>
      <c r="V26" s="21">
        <f>ROUND('2019'!W26/4,0)</f>
        <v>0</v>
      </c>
      <c r="W26" s="21">
        <f>ROUND('2019'!X26/4,0)</f>
        <v>0</v>
      </c>
      <c r="X26" s="21">
        <f>ROUND('2019'!Y26/4,0)</f>
        <v>0</v>
      </c>
      <c r="Y26" s="21">
        <f>ROUND('2019'!Z26/4,0)</f>
        <v>7</v>
      </c>
      <c r="Z26" s="21">
        <f>ROUND('2019'!AB26/4,0)</f>
        <v>0</v>
      </c>
      <c r="AA26" s="21">
        <f>ROUND('2019'!AC26/4,0)</f>
        <v>0</v>
      </c>
      <c r="AB26" s="21">
        <f>ROUND('2019'!AD26/4,0)</f>
        <v>1845</v>
      </c>
      <c r="AC26" s="21">
        <f>ROUND('2019'!AE26/4,0)</f>
        <v>1641</v>
      </c>
      <c r="AD26" s="21">
        <f>ROUND('2019'!AF26/4,0)</f>
        <v>348</v>
      </c>
      <c r="AE26" s="21">
        <f>ROUND('2019'!AG26/4,0)</f>
        <v>0</v>
      </c>
      <c r="AF26" s="21">
        <f>ROUND('2019'!AH26/4,0)</f>
        <v>0</v>
      </c>
      <c r="AG26" s="21">
        <f>ROUND('2019'!AI26/4,0)</f>
        <v>0</v>
      </c>
      <c r="AH26" s="21">
        <f>ROUND('2019'!AJ26/4,0)</f>
        <v>0</v>
      </c>
      <c r="AI26" s="21">
        <f>ROUND('2019'!AK26/4,0)</f>
        <v>21</v>
      </c>
      <c r="AJ26" s="21">
        <f>ROUND('2019'!AM26/4,0)</f>
        <v>0</v>
      </c>
      <c r="AK26" s="21">
        <f>ROUND('2019'!AN26/4,0)</f>
        <v>0</v>
      </c>
      <c r="AL26" s="21">
        <f>ROUND('2019'!AO26/4,0)</f>
        <v>2940</v>
      </c>
      <c r="AM26" s="21">
        <f>ROUND('2019'!AP26/4,0)</f>
        <v>2614</v>
      </c>
      <c r="AN26" s="21">
        <f>ROUND('2019'!AQ26/4,0)</f>
        <v>692</v>
      </c>
      <c r="AO26" s="21">
        <f>ROUND('2019'!AR26/4,0)</f>
        <v>0</v>
      </c>
      <c r="AP26" s="21">
        <f>ROUND('2019'!AS26/4,0)</f>
        <v>0</v>
      </c>
      <c r="AQ26" s="21">
        <f>ROUND('2019'!AT26/4,0)</f>
        <v>0</v>
      </c>
      <c r="AR26" s="21">
        <f>ROUND('2019'!AU26/4,0)</f>
        <v>0</v>
      </c>
      <c r="AS26" s="21">
        <f>ROUND('2019'!AV26/4,0)</f>
        <v>51</v>
      </c>
      <c r="AT26" s="22">
        <f t="shared" si="1"/>
        <v>0</v>
      </c>
      <c r="AU26" s="23">
        <f t="shared" si="1"/>
        <v>0</v>
      </c>
      <c r="AV26" s="23">
        <f t="shared" si="1"/>
        <v>13649</v>
      </c>
      <c r="AW26" s="23">
        <f t="shared" si="1"/>
        <v>12136</v>
      </c>
      <c r="AX26" s="23">
        <f t="shared" si="1"/>
        <v>3050</v>
      </c>
      <c r="AY26" s="23">
        <f t="shared" si="1"/>
        <v>0</v>
      </c>
      <c r="AZ26" s="23">
        <f t="shared" si="1"/>
        <v>0</v>
      </c>
      <c r="BA26" s="23">
        <f t="shared" si="1"/>
        <v>0</v>
      </c>
      <c r="BB26" s="23">
        <f t="shared" si="1"/>
        <v>0</v>
      </c>
      <c r="BC26" s="23">
        <f t="shared" si="1"/>
        <v>218</v>
      </c>
      <c r="BD26" s="24"/>
    </row>
    <row r="27" spans="1:56" s="33" customFormat="1" x14ac:dyDescent="0.25">
      <c r="A27" s="13">
        <v>1</v>
      </c>
      <c r="B27" s="32"/>
      <c r="C27" s="89"/>
      <c r="D27" s="89"/>
      <c r="E27" s="27" t="s">
        <v>19</v>
      </c>
      <c r="F27" s="27">
        <f>ROUND('2019'!F27/4,2)</f>
        <v>0</v>
      </c>
      <c r="G27" s="27">
        <f>ROUND('2019'!G27/4,2)</f>
        <v>17013919.109999999</v>
      </c>
      <c r="H27" s="27">
        <f>ROUND('2019'!H27/4,2)</f>
        <v>5571156.7800000003</v>
      </c>
      <c r="I27" s="27">
        <f>ROUND('2019'!I27/4,2)</f>
        <v>9894916.4700000007</v>
      </c>
      <c r="J27" s="27">
        <f>ROUND('2019'!J27/4,2)</f>
        <v>1547845.86</v>
      </c>
      <c r="K27" s="27">
        <f>ROUND('2019'!K27/4,2)</f>
        <v>0</v>
      </c>
      <c r="L27" s="27">
        <f>ROUND('2019'!L27/4,2)</f>
        <v>0</v>
      </c>
      <c r="M27" s="27">
        <f>ROUND('2019'!M27/4,2)</f>
        <v>0</v>
      </c>
      <c r="N27" s="27">
        <f>ROUND('2019'!N27/4,2)</f>
        <v>0</v>
      </c>
      <c r="O27" s="27">
        <f>ROUND('2019'!O27/4,2)</f>
        <v>2281497.14</v>
      </c>
      <c r="P27" s="27">
        <f>ROUND('2019'!Q27/4,2)</f>
        <v>0</v>
      </c>
      <c r="Q27" s="27">
        <f>ROUND('2019'!R27/4,2)</f>
        <v>913561</v>
      </c>
      <c r="R27" s="27">
        <f>ROUND('2019'!S27/4,2)</f>
        <v>299688.81</v>
      </c>
      <c r="S27" s="27">
        <f>ROUND('2019'!T27/4,2)</f>
        <v>532276.47999999998</v>
      </c>
      <c r="T27" s="27">
        <f>ROUND('2019'!U27/4,2)</f>
        <v>81595.710000000006</v>
      </c>
      <c r="U27" s="27">
        <f>ROUND('2019'!V27/4,2)</f>
        <v>0</v>
      </c>
      <c r="V27" s="27">
        <f>ROUND('2019'!W27/4,2)</f>
        <v>0</v>
      </c>
      <c r="W27" s="27">
        <f>ROUND('2019'!X27/4,2)</f>
        <v>0</v>
      </c>
      <c r="X27" s="27">
        <f>ROUND('2019'!Y27/4,2)</f>
        <v>0</v>
      </c>
      <c r="Y27" s="27">
        <f>ROUND('2019'!Z27/4,2)</f>
        <v>106778.34</v>
      </c>
      <c r="Z27" s="27">
        <f>ROUND('2019'!AB27/4,2)</f>
        <v>0</v>
      </c>
      <c r="AA27" s="27">
        <f>ROUND('2019'!AC27/4,2)</f>
        <v>3674355.92</v>
      </c>
      <c r="AB27" s="27">
        <f>ROUND('2019'!AD27/4,2)</f>
        <v>1222032.04</v>
      </c>
      <c r="AC27" s="27">
        <f>ROUND('2019'!AE27/4,2)</f>
        <v>2170447.7999999998</v>
      </c>
      <c r="AD27" s="27">
        <f>ROUND('2019'!AF27/4,2)</f>
        <v>281876.08</v>
      </c>
      <c r="AE27" s="27">
        <f>ROUND('2019'!AG27/4,2)</f>
        <v>0</v>
      </c>
      <c r="AF27" s="27">
        <f>ROUND('2019'!AH27/4,2)</f>
        <v>0</v>
      </c>
      <c r="AG27" s="27">
        <f>ROUND('2019'!AI27/4,2)</f>
        <v>0</v>
      </c>
      <c r="AH27" s="27">
        <f>ROUND('2019'!AJ27/4,2)</f>
        <v>0</v>
      </c>
      <c r="AI27" s="27">
        <f>ROUND('2019'!AK27/4,2)</f>
        <v>348809.24</v>
      </c>
      <c r="AJ27" s="27">
        <f>ROUND('2019'!AM27/4,2)</f>
        <v>0</v>
      </c>
      <c r="AK27" s="27">
        <f>ROUND('2019'!AN27/4,2)</f>
        <v>5967034.6399999997</v>
      </c>
      <c r="AL27" s="27">
        <f>ROUND('2019'!AO27/4,2)</f>
        <v>1947249.86</v>
      </c>
      <c r="AM27" s="27">
        <f>ROUND('2019'!AP27/4,2)</f>
        <v>3458505.21</v>
      </c>
      <c r="AN27" s="27">
        <f>ROUND('2019'!AQ27/4,2)</f>
        <v>561279.56999999995</v>
      </c>
      <c r="AO27" s="27">
        <f>ROUND('2019'!AR27/4,2)</f>
        <v>0</v>
      </c>
      <c r="AP27" s="27">
        <f>ROUND('2019'!AS27/4,2)</f>
        <v>0</v>
      </c>
      <c r="AQ27" s="27">
        <f>ROUND('2019'!AT27/4,2)</f>
        <v>0</v>
      </c>
      <c r="AR27" s="27">
        <f>ROUND('2019'!AU27/4,2)</f>
        <v>0</v>
      </c>
      <c r="AS27" s="27">
        <f>ROUND('2019'!AV27/4,2)</f>
        <v>822193.2</v>
      </c>
      <c r="AT27" s="28">
        <f t="shared" si="1"/>
        <v>0</v>
      </c>
      <c r="AU27" s="29">
        <f t="shared" si="1"/>
        <v>27568870.669999998</v>
      </c>
      <c r="AV27" s="29">
        <f t="shared" si="1"/>
        <v>9040127.4900000002</v>
      </c>
      <c r="AW27" s="29">
        <f t="shared" si="1"/>
        <v>16056145.960000001</v>
      </c>
      <c r="AX27" s="29">
        <f t="shared" si="1"/>
        <v>2472597.2199999997</v>
      </c>
      <c r="AY27" s="29">
        <f t="shared" si="1"/>
        <v>0</v>
      </c>
      <c r="AZ27" s="29">
        <f t="shared" si="1"/>
        <v>0</v>
      </c>
      <c r="BA27" s="29">
        <f t="shared" si="1"/>
        <v>0</v>
      </c>
      <c r="BB27" s="29">
        <f t="shared" si="1"/>
        <v>0</v>
      </c>
      <c r="BC27" s="29">
        <f t="shared" si="1"/>
        <v>3559277.92</v>
      </c>
      <c r="BD27" s="30">
        <f t="shared" si="2"/>
        <v>31128148.589999996</v>
      </c>
    </row>
    <row r="28" spans="1:56" s="25" customFormat="1" ht="12.75" customHeight="1" x14ac:dyDescent="0.25">
      <c r="A28" s="13">
        <v>1</v>
      </c>
      <c r="B28" s="20" t="s">
        <v>38</v>
      </c>
      <c r="C28" s="88">
        <v>11</v>
      </c>
      <c r="D28" s="88" t="s">
        <v>39</v>
      </c>
      <c r="E28" s="21" t="s">
        <v>18</v>
      </c>
      <c r="F28" s="21">
        <f>ROUND('2019'!F28/4,0)</f>
        <v>0</v>
      </c>
      <c r="G28" s="21">
        <f>ROUND('2019'!G28/4,0)</f>
        <v>0</v>
      </c>
      <c r="H28" s="21">
        <f>ROUND('2019'!H28/4,0)</f>
        <v>8998</v>
      </c>
      <c r="I28" s="21">
        <f>ROUND('2019'!I28/4,0)</f>
        <v>8144</v>
      </c>
      <c r="J28" s="21">
        <f>ROUND('2019'!J28/4,0)</f>
        <v>2523</v>
      </c>
      <c r="K28" s="21">
        <f>ROUND('2019'!K28/4,0)</f>
        <v>0</v>
      </c>
      <c r="L28" s="21">
        <f>ROUND('2019'!L28/4,0)</f>
        <v>0</v>
      </c>
      <c r="M28" s="21">
        <f>ROUND('2019'!M28/4,0)</f>
        <v>0</v>
      </c>
      <c r="N28" s="21">
        <f>ROUND('2019'!N28/4,0)</f>
        <v>0</v>
      </c>
      <c r="O28" s="21">
        <f>ROUND('2019'!O28/4,0)</f>
        <v>398</v>
      </c>
      <c r="P28" s="21">
        <f>ROUND('2019'!Q28/4,0)</f>
        <v>0</v>
      </c>
      <c r="Q28" s="21">
        <f>ROUND('2019'!R28/4,0)</f>
        <v>0</v>
      </c>
      <c r="R28" s="21">
        <f>ROUND('2019'!S28/4,0)</f>
        <v>287</v>
      </c>
      <c r="S28" s="21">
        <f>ROUND('2019'!T28/4,0)</f>
        <v>260</v>
      </c>
      <c r="T28" s="21">
        <f>ROUND('2019'!U28/4,0)</f>
        <v>58</v>
      </c>
      <c r="U28" s="21">
        <f>ROUND('2019'!V28/4,0)</f>
        <v>0</v>
      </c>
      <c r="V28" s="21">
        <f>ROUND('2019'!W28/4,0)</f>
        <v>0</v>
      </c>
      <c r="W28" s="21">
        <f>ROUND('2019'!X28/4,0)</f>
        <v>0</v>
      </c>
      <c r="X28" s="21">
        <f>ROUND('2019'!Y28/4,0)</f>
        <v>0</v>
      </c>
      <c r="Y28" s="21">
        <f>ROUND('2019'!Z28/4,0)</f>
        <v>8</v>
      </c>
      <c r="Z28" s="21">
        <f>ROUND('2019'!AB28/4,0)</f>
        <v>0</v>
      </c>
      <c r="AA28" s="21">
        <f>ROUND('2019'!AC28/4,0)</f>
        <v>0</v>
      </c>
      <c r="AB28" s="21">
        <f>ROUND('2019'!AD28/4,0)</f>
        <v>2577</v>
      </c>
      <c r="AC28" s="21">
        <f>ROUND('2019'!AE28/4,0)</f>
        <v>2332</v>
      </c>
      <c r="AD28" s="21">
        <f>ROUND('2019'!AF28/4,0)</f>
        <v>537</v>
      </c>
      <c r="AE28" s="21">
        <f>ROUND('2019'!AG28/4,0)</f>
        <v>0</v>
      </c>
      <c r="AF28" s="21">
        <f>ROUND('2019'!AH28/4,0)</f>
        <v>0</v>
      </c>
      <c r="AG28" s="21">
        <f>ROUND('2019'!AI28/4,0)</f>
        <v>0</v>
      </c>
      <c r="AH28" s="21">
        <f>ROUND('2019'!AJ28/4,0)</f>
        <v>0</v>
      </c>
      <c r="AI28" s="21">
        <f>ROUND('2019'!AK28/4,0)</f>
        <v>67</v>
      </c>
      <c r="AJ28" s="21">
        <f>ROUND('2019'!AM28/4,0)</f>
        <v>0</v>
      </c>
      <c r="AK28" s="21">
        <f>ROUND('2019'!AN28/4,0)</f>
        <v>0</v>
      </c>
      <c r="AL28" s="21">
        <f>ROUND('2019'!AO28/4,0)</f>
        <v>1397</v>
      </c>
      <c r="AM28" s="21">
        <f>ROUND('2019'!AP28/4,0)</f>
        <v>1264</v>
      </c>
      <c r="AN28" s="21">
        <f>ROUND('2019'!AQ28/4,0)</f>
        <v>282</v>
      </c>
      <c r="AO28" s="21">
        <f>ROUND('2019'!AR28/4,0)</f>
        <v>0</v>
      </c>
      <c r="AP28" s="21">
        <f>ROUND('2019'!AS28/4,0)</f>
        <v>0</v>
      </c>
      <c r="AQ28" s="21">
        <f>ROUND('2019'!AT28/4,0)</f>
        <v>0</v>
      </c>
      <c r="AR28" s="21">
        <f>ROUND('2019'!AU28/4,0)</f>
        <v>0</v>
      </c>
      <c r="AS28" s="21">
        <f>ROUND('2019'!AV28/4,0)</f>
        <v>36</v>
      </c>
      <c r="AT28" s="22">
        <f t="shared" si="1"/>
        <v>0</v>
      </c>
      <c r="AU28" s="23">
        <f t="shared" si="1"/>
        <v>0</v>
      </c>
      <c r="AV28" s="23">
        <f t="shared" si="1"/>
        <v>13259</v>
      </c>
      <c r="AW28" s="23">
        <f t="shared" si="1"/>
        <v>12000</v>
      </c>
      <c r="AX28" s="23">
        <f t="shared" si="1"/>
        <v>3400</v>
      </c>
      <c r="AY28" s="23">
        <f t="shared" si="1"/>
        <v>0</v>
      </c>
      <c r="AZ28" s="23">
        <f t="shared" si="1"/>
        <v>0</v>
      </c>
      <c r="BA28" s="23">
        <f t="shared" si="1"/>
        <v>0</v>
      </c>
      <c r="BB28" s="23">
        <f t="shared" si="1"/>
        <v>0</v>
      </c>
      <c r="BC28" s="23">
        <f t="shared" si="1"/>
        <v>509</v>
      </c>
      <c r="BD28" s="24"/>
    </row>
    <row r="29" spans="1:56" s="33" customFormat="1" ht="15" customHeight="1" x14ac:dyDescent="0.25">
      <c r="A29" s="13">
        <v>1</v>
      </c>
      <c r="B29" s="32"/>
      <c r="C29" s="89"/>
      <c r="D29" s="89"/>
      <c r="E29" s="27" t="s">
        <v>19</v>
      </c>
      <c r="F29" s="27">
        <f>ROUND('2019'!F29/4,2)</f>
        <v>0</v>
      </c>
      <c r="G29" s="27">
        <f>ROUND('2019'!G29/4,2)</f>
        <v>22117873.57</v>
      </c>
      <c r="H29" s="27">
        <f>ROUND('2019'!H29/4,2)</f>
        <v>7552444.2400000002</v>
      </c>
      <c r="I29" s="27">
        <f>ROUND('2019'!I29/4,2)</f>
        <v>12519388.07</v>
      </c>
      <c r="J29" s="27">
        <f>ROUND('2019'!J29/4,2)</f>
        <v>2046041.26</v>
      </c>
      <c r="K29" s="27">
        <f>ROUND('2019'!K29/4,2)</f>
        <v>0</v>
      </c>
      <c r="L29" s="27">
        <f>ROUND('2019'!L29/4,2)</f>
        <v>0</v>
      </c>
      <c r="M29" s="27">
        <f>ROUND('2019'!M29/4,2)</f>
        <v>0</v>
      </c>
      <c r="N29" s="27">
        <f>ROUND('2019'!N29/4,2)</f>
        <v>0</v>
      </c>
      <c r="O29" s="27">
        <f>ROUND('2019'!O29/4,2)</f>
        <v>6424152.79</v>
      </c>
      <c r="P29" s="27">
        <f>ROUND('2019'!Q29/4,2)</f>
        <v>0</v>
      </c>
      <c r="Q29" s="27">
        <f>ROUND('2019'!R29/4,2)</f>
        <v>696439.24</v>
      </c>
      <c r="R29" s="27">
        <f>ROUND('2019'!S29/4,2)</f>
        <v>250396.78</v>
      </c>
      <c r="S29" s="27">
        <f>ROUND('2019'!T29/4,2)</f>
        <v>399165.51</v>
      </c>
      <c r="T29" s="27">
        <f>ROUND('2019'!U29/4,2)</f>
        <v>46876.959999999999</v>
      </c>
      <c r="U29" s="27">
        <f>ROUND('2019'!V29/4,2)</f>
        <v>0</v>
      </c>
      <c r="V29" s="27">
        <f>ROUND('2019'!W29/4,2)</f>
        <v>0</v>
      </c>
      <c r="W29" s="27">
        <f>ROUND('2019'!X29/4,2)</f>
        <v>0</v>
      </c>
      <c r="X29" s="27">
        <f>ROUND('2019'!Y29/4,2)</f>
        <v>0</v>
      </c>
      <c r="Y29" s="27">
        <f>ROUND('2019'!Z29/4,2)</f>
        <v>140013.59</v>
      </c>
      <c r="Z29" s="27">
        <f>ROUND('2019'!AB29/4,2)</f>
        <v>0</v>
      </c>
      <c r="AA29" s="27">
        <f>ROUND('2019'!AC29/4,2)</f>
        <v>6180684.6500000004</v>
      </c>
      <c r="AB29" s="27">
        <f>ROUND('2019'!AD29/4,2)</f>
        <v>2159524.87</v>
      </c>
      <c r="AC29" s="27">
        <f>ROUND('2019'!AE29/4,2)</f>
        <v>3585479.84</v>
      </c>
      <c r="AD29" s="27">
        <f>ROUND('2019'!AF29/4,2)</f>
        <v>435679.94</v>
      </c>
      <c r="AE29" s="27">
        <f>ROUND('2019'!AG29/4,2)</f>
        <v>0</v>
      </c>
      <c r="AF29" s="27">
        <f>ROUND('2019'!AH29/4,2)</f>
        <v>0</v>
      </c>
      <c r="AG29" s="27">
        <f>ROUND('2019'!AI29/4,2)</f>
        <v>0</v>
      </c>
      <c r="AH29" s="27">
        <f>ROUND('2019'!AJ29/4,2)</f>
        <v>0</v>
      </c>
      <c r="AI29" s="27">
        <f>ROUND('2019'!AK29/4,2)</f>
        <v>1078928.23</v>
      </c>
      <c r="AJ29" s="27">
        <f>ROUND('2019'!AM29/4,2)</f>
        <v>0</v>
      </c>
      <c r="AK29" s="27">
        <f>ROUND('2019'!AN29/4,2)</f>
        <v>3362945.36</v>
      </c>
      <c r="AL29" s="27">
        <f>ROUND('2019'!AO29/4,2)</f>
        <v>1190820.99</v>
      </c>
      <c r="AM29" s="27">
        <f>ROUND('2019'!AP29/4,2)</f>
        <v>1943254.53</v>
      </c>
      <c r="AN29" s="27">
        <f>ROUND('2019'!AQ29/4,2)</f>
        <v>228869.84</v>
      </c>
      <c r="AO29" s="27">
        <f>ROUND('2019'!AR29/4,2)</f>
        <v>0</v>
      </c>
      <c r="AP29" s="27">
        <f>ROUND('2019'!AS29/4,2)</f>
        <v>0</v>
      </c>
      <c r="AQ29" s="27">
        <f>ROUND('2019'!AT29/4,2)</f>
        <v>0</v>
      </c>
      <c r="AR29" s="27">
        <f>ROUND('2019'!AU29/4,2)</f>
        <v>0</v>
      </c>
      <c r="AS29" s="27">
        <f>ROUND('2019'!AV29/4,2)</f>
        <v>592998.72</v>
      </c>
      <c r="AT29" s="28">
        <f t="shared" si="1"/>
        <v>0</v>
      </c>
      <c r="AU29" s="29">
        <f t="shared" si="1"/>
        <v>32357942.82</v>
      </c>
      <c r="AV29" s="29">
        <f t="shared" si="1"/>
        <v>11153186.880000001</v>
      </c>
      <c r="AW29" s="29">
        <f t="shared" si="1"/>
        <v>18447287.949999999</v>
      </c>
      <c r="AX29" s="29">
        <f t="shared" si="1"/>
        <v>2757468</v>
      </c>
      <c r="AY29" s="29">
        <f t="shared" si="1"/>
        <v>0</v>
      </c>
      <c r="AZ29" s="29">
        <f t="shared" si="1"/>
        <v>0</v>
      </c>
      <c r="BA29" s="29">
        <f t="shared" si="1"/>
        <v>0</v>
      </c>
      <c r="BB29" s="29">
        <f t="shared" si="1"/>
        <v>0</v>
      </c>
      <c r="BC29" s="29">
        <f t="shared" si="1"/>
        <v>8236093.3300000001</v>
      </c>
      <c r="BD29" s="30">
        <f t="shared" si="2"/>
        <v>40594036.149999999</v>
      </c>
    </row>
    <row r="30" spans="1:56" s="25" customFormat="1" ht="14.25" customHeight="1" x14ac:dyDescent="0.25">
      <c r="A30" s="13">
        <v>1</v>
      </c>
      <c r="B30" s="20" t="s">
        <v>40</v>
      </c>
      <c r="C30" s="88">
        <v>12</v>
      </c>
      <c r="D30" s="88" t="s">
        <v>41</v>
      </c>
      <c r="E30" s="21" t="s">
        <v>18</v>
      </c>
      <c r="F30" s="21">
        <f>ROUND('2019'!F30/4,0)</f>
        <v>0</v>
      </c>
      <c r="G30" s="21">
        <f>ROUND('2019'!G30/4,0)</f>
        <v>0</v>
      </c>
      <c r="H30" s="21">
        <f>ROUND('2019'!H30/4,0)</f>
        <v>1186</v>
      </c>
      <c r="I30" s="21">
        <f>ROUND('2019'!I30/4,0)</f>
        <v>5929</v>
      </c>
      <c r="J30" s="21">
        <f>ROUND('2019'!J30/4,0)</f>
        <v>0</v>
      </c>
      <c r="K30" s="21">
        <f>ROUND('2019'!K30/4,0)</f>
        <v>0</v>
      </c>
      <c r="L30" s="21">
        <f>ROUND('2019'!L30/4,0)</f>
        <v>0</v>
      </c>
      <c r="M30" s="21">
        <f>ROUND('2019'!M30/4,0)</f>
        <v>0</v>
      </c>
      <c r="N30" s="21">
        <f>ROUND('2019'!N30/4,0)</f>
        <v>0</v>
      </c>
      <c r="O30" s="21">
        <f>ROUND('2019'!O30/4,0)</f>
        <v>0</v>
      </c>
      <c r="P30" s="21">
        <f>ROUND('2019'!Q30/4,0)</f>
        <v>0</v>
      </c>
      <c r="Q30" s="21">
        <f>ROUND('2019'!R30/4,0)</f>
        <v>0</v>
      </c>
      <c r="R30" s="21">
        <f>ROUND('2019'!S30/4,0)</f>
        <v>83</v>
      </c>
      <c r="S30" s="21">
        <f>ROUND('2019'!T30/4,0)</f>
        <v>389</v>
      </c>
      <c r="T30" s="21">
        <f>ROUND('2019'!U30/4,0)</f>
        <v>0</v>
      </c>
      <c r="U30" s="21">
        <f>ROUND('2019'!V30/4,0)</f>
        <v>0</v>
      </c>
      <c r="V30" s="21">
        <f>ROUND('2019'!W30/4,0)</f>
        <v>0</v>
      </c>
      <c r="W30" s="21">
        <f>ROUND('2019'!X30/4,0)</f>
        <v>0</v>
      </c>
      <c r="X30" s="21">
        <f>ROUND('2019'!Y30/4,0)</f>
        <v>0</v>
      </c>
      <c r="Y30" s="21">
        <f>ROUND('2019'!Z30/4,0)</f>
        <v>0</v>
      </c>
      <c r="Z30" s="21">
        <f>ROUND('2019'!AB30/4,0)</f>
        <v>0</v>
      </c>
      <c r="AA30" s="21">
        <f>ROUND('2019'!AC30/4,0)</f>
        <v>0</v>
      </c>
      <c r="AB30" s="21">
        <f>ROUND('2019'!AD30/4,0)</f>
        <v>433</v>
      </c>
      <c r="AC30" s="21">
        <f>ROUND('2019'!AE30/4,0)</f>
        <v>1809</v>
      </c>
      <c r="AD30" s="21">
        <f>ROUND('2019'!AF30/4,0)</f>
        <v>0</v>
      </c>
      <c r="AE30" s="21">
        <f>ROUND('2019'!AG30/4,0)</f>
        <v>0</v>
      </c>
      <c r="AF30" s="21">
        <f>ROUND('2019'!AH30/4,0)</f>
        <v>0</v>
      </c>
      <c r="AG30" s="21">
        <f>ROUND('2019'!AI30/4,0)</f>
        <v>0</v>
      </c>
      <c r="AH30" s="21">
        <f>ROUND('2019'!AJ30/4,0)</f>
        <v>0</v>
      </c>
      <c r="AI30" s="21">
        <f>ROUND('2019'!AK30/4,0)</f>
        <v>0</v>
      </c>
      <c r="AJ30" s="21">
        <f>ROUND('2019'!AM30/4,0)</f>
        <v>0</v>
      </c>
      <c r="AK30" s="21">
        <f>ROUND('2019'!AN30/4,0)</f>
        <v>0</v>
      </c>
      <c r="AL30" s="21">
        <f>ROUND('2019'!AO30/4,0)</f>
        <v>1075</v>
      </c>
      <c r="AM30" s="21">
        <f>ROUND('2019'!AP30/4,0)</f>
        <v>3319</v>
      </c>
      <c r="AN30" s="21">
        <f>ROUND('2019'!AQ30/4,0)</f>
        <v>0</v>
      </c>
      <c r="AO30" s="21">
        <f>ROUND('2019'!AR30/4,0)</f>
        <v>0</v>
      </c>
      <c r="AP30" s="21">
        <f>ROUND('2019'!AS30/4,0)</f>
        <v>0</v>
      </c>
      <c r="AQ30" s="21">
        <f>ROUND('2019'!AT30/4,0)</f>
        <v>0</v>
      </c>
      <c r="AR30" s="21">
        <f>ROUND('2019'!AU30/4,0)</f>
        <v>0</v>
      </c>
      <c r="AS30" s="21">
        <f>ROUND('2019'!AV30/4,0)</f>
        <v>0</v>
      </c>
      <c r="AT30" s="22">
        <f t="shared" si="1"/>
        <v>0</v>
      </c>
      <c r="AU30" s="23">
        <f t="shared" si="1"/>
        <v>0</v>
      </c>
      <c r="AV30" s="23">
        <f t="shared" si="1"/>
        <v>2777</v>
      </c>
      <c r="AW30" s="23">
        <f t="shared" si="1"/>
        <v>11446</v>
      </c>
      <c r="AX30" s="23">
        <f t="shared" si="1"/>
        <v>0</v>
      </c>
      <c r="AY30" s="23">
        <f t="shared" si="1"/>
        <v>0</v>
      </c>
      <c r="AZ30" s="23">
        <f t="shared" si="1"/>
        <v>0</v>
      </c>
      <c r="BA30" s="23">
        <f t="shared" si="1"/>
        <v>0</v>
      </c>
      <c r="BB30" s="23">
        <f t="shared" si="1"/>
        <v>0</v>
      </c>
      <c r="BC30" s="23">
        <f t="shared" si="1"/>
        <v>0</v>
      </c>
      <c r="BD30" s="24"/>
    </row>
    <row r="31" spans="1:56" s="33" customFormat="1" ht="15.75" customHeight="1" x14ac:dyDescent="0.25">
      <c r="A31" s="13">
        <v>1</v>
      </c>
      <c r="B31" s="32"/>
      <c r="C31" s="89"/>
      <c r="D31" s="89"/>
      <c r="E31" s="27" t="s">
        <v>19</v>
      </c>
      <c r="F31" s="27">
        <f>ROUND('2019'!F31/4,2)</f>
        <v>0</v>
      </c>
      <c r="G31" s="27">
        <f>ROUND('2019'!G31/4,2)</f>
        <v>10627403.35</v>
      </c>
      <c r="H31" s="27">
        <f>ROUND('2019'!H31/4,2)</f>
        <v>634959.68000000005</v>
      </c>
      <c r="I31" s="27">
        <f>ROUND('2019'!I31/4,2)</f>
        <v>9992443.6799999997</v>
      </c>
      <c r="J31" s="27">
        <f>ROUND('2019'!J31/4,2)</f>
        <v>0</v>
      </c>
      <c r="K31" s="27">
        <f>ROUND('2019'!K31/4,2)</f>
        <v>0</v>
      </c>
      <c r="L31" s="27">
        <f>ROUND('2019'!L31/4,2)</f>
        <v>0</v>
      </c>
      <c r="M31" s="27">
        <f>ROUND('2019'!M31/4,2)</f>
        <v>0</v>
      </c>
      <c r="N31" s="27">
        <f>ROUND('2019'!N31/4,2)</f>
        <v>0</v>
      </c>
      <c r="O31" s="27">
        <f>ROUND('2019'!O31/4,2)</f>
        <v>0</v>
      </c>
      <c r="P31" s="27">
        <f>ROUND('2019'!Q31/4,2)</f>
        <v>0</v>
      </c>
      <c r="Q31" s="27">
        <f>ROUND('2019'!R31/4,2)</f>
        <v>700485.43</v>
      </c>
      <c r="R31" s="27">
        <f>ROUND('2019'!S31/4,2)</f>
        <v>44610.75</v>
      </c>
      <c r="S31" s="27">
        <f>ROUND('2019'!T31/4,2)</f>
        <v>655874.68000000005</v>
      </c>
      <c r="T31" s="27">
        <f>ROUND('2019'!U31/4,2)</f>
        <v>0</v>
      </c>
      <c r="U31" s="27">
        <f>ROUND('2019'!V31/4,2)</f>
        <v>0</v>
      </c>
      <c r="V31" s="27">
        <f>ROUND('2019'!W31/4,2)</f>
        <v>0</v>
      </c>
      <c r="W31" s="27">
        <f>ROUND('2019'!X31/4,2)</f>
        <v>0</v>
      </c>
      <c r="X31" s="27">
        <f>ROUND('2019'!Y31/4,2)</f>
        <v>0</v>
      </c>
      <c r="Y31" s="27">
        <f>ROUND('2019'!Z31/4,2)</f>
        <v>0</v>
      </c>
      <c r="Z31" s="27">
        <f>ROUND('2019'!AB31/4,2)</f>
        <v>0</v>
      </c>
      <c r="AA31" s="27">
        <f>ROUND('2019'!AC31/4,2)</f>
        <v>3279864.13</v>
      </c>
      <c r="AB31" s="27">
        <f>ROUND('2019'!AD31/4,2)</f>
        <v>231975.9</v>
      </c>
      <c r="AC31" s="27">
        <f>ROUND('2019'!AE31/4,2)</f>
        <v>3047888.23</v>
      </c>
      <c r="AD31" s="27">
        <f>ROUND('2019'!AF31/4,2)</f>
        <v>0</v>
      </c>
      <c r="AE31" s="27">
        <f>ROUND('2019'!AG31/4,2)</f>
        <v>0</v>
      </c>
      <c r="AF31" s="27">
        <f>ROUND('2019'!AH31/4,2)</f>
        <v>0</v>
      </c>
      <c r="AG31" s="27">
        <f>ROUND('2019'!AI31/4,2)</f>
        <v>0</v>
      </c>
      <c r="AH31" s="27">
        <f>ROUND('2019'!AJ31/4,2)</f>
        <v>0</v>
      </c>
      <c r="AI31" s="27">
        <f>ROUND('2019'!AK31/4,2)</f>
        <v>0</v>
      </c>
      <c r="AJ31" s="27">
        <f>ROUND('2019'!AM31/4,2)</f>
        <v>0</v>
      </c>
      <c r="AK31" s="27">
        <f>ROUND('2019'!AN31/4,2)</f>
        <v>6169703.9000000004</v>
      </c>
      <c r="AL31" s="27">
        <f>ROUND('2019'!AO31/4,2)</f>
        <v>575478.68000000005</v>
      </c>
      <c r="AM31" s="27">
        <f>ROUND('2019'!AP31/4,2)</f>
        <v>5594225.2300000004</v>
      </c>
      <c r="AN31" s="27">
        <f>ROUND('2019'!AQ31/4,2)</f>
        <v>0</v>
      </c>
      <c r="AO31" s="27">
        <f>ROUND('2019'!AR31/4,2)</f>
        <v>0</v>
      </c>
      <c r="AP31" s="27">
        <f>ROUND('2019'!AS31/4,2)</f>
        <v>0</v>
      </c>
      <c r="AQ31" s="27">
        <f>ROUND('2019'!AT31/4,2)</f>
        <v>0</v>
      </c>
      <c r="AR31" s="27">
        <f>ROUND('2019'!AU31/4,2)</f>
        <v>0</v>
      </c>
      <c r="AS31" s="27">
        <f>ROUND('2019'!AV31/4,2)</f>
        <v>0</v>
      </c>
      <c r="AT31" s="28">
        <f t="shared" si="1"/>
        <v>0</v>
      </c>
      <c r="AU31" s="29">
        <f t="shared" si="1"/>
        <v>20777456.810000002</v>
      </c>
      <c r="AV31" s="29">
        <f t="shared" si="1"/>
        <v>1487025.0100000002</v>
      </c>
      <c r="AW31" s="29">
        <f t="shared" si="1"/>
        <v>19290431.82</v>
      </c>
      <c r="AX31" s="29">
        <f t="shared" si="1"/>
        <v>0</v>
      </c>
      <c r="AY31" s="29">
        <f t="shared" si="1"/>
        <v>0</v>
      </c>
      <c r="AZ31" s="29">
        <f t="shared" si="1"/>
        <v>0</v>
      </c>
      <c r="BA31" s="29">
        <f t="shared" si="1"/>
        <v>0</v>
      </c>
      <c r="BB31" s="29">
        <f t="shared" si="1"/>
        <v>0</v>
      </c>
      <c r="BC31" s="29">
        <f t="shared" si="1"/>
        <v>0</v>
      </c>
      <c r="BD31" s="30">
        <f t="shared" si="2"/>
        <v>20777456.810000002</v>
      </c>
    </row>
    <row r="32" spans="1:56" s="25" customFormat="1" ht="15" customHeight="1" x14ac:dyDescent="0.25">
      <c r="A32" s="13">
        <v>1</v>
      </c>
      <c r="B32" s="20" t="s">
        <v>42</v>
      </c>
      <c r="C32" s="88">
        <v>13</v>
      </c>
      <c r="D32" s="88" t="s">
        <v>43</v>
      </c>
      <c r="E32" s="21" t="s">
        <v>18</v>
      </c>
      <c r="F32" s="21">
        <f>ROUND('2019'!F32/4,0)</f>
        <v>0</v>
      </c>
      <c r="G32" s="21">
        <f>ROUND('2019'!G32/4,0)</f>
        <v>0</v>
      </c>
      <c r="H32" s="21">
        <f>ROUND('2019'!H32/4,0)</f>
        <v>6828</v>
      </c>
      <c r="I32" s="21">
        <f>ROUND('2019'!I32/4,0)</f>
        <v>4028</v>
      </c>
      <c r="J32" s="21">
        <f>ROUND('2019'!J32/4,0)</f>
        <v>0</v>
      </c>
      <c r="K32" s="21">
        <f>ROUND('2019'!K32/4,0)</f>
        <v>0</v>
      </c>
      <c r="L32" s="21">
        <f>ROUND('2019'!L32/4,0)</f>
        <v>0</v>
      </c>
      <c r="M32" s="21">
        <f>ROUND('2019'!M32/4,0)</f>
        <v>0</v>
      </c>
      <c r="N32" s="21">
        <f>ROUND('2019'!N32/4,0)</f>
        <v>0</v>
      </c>
      <c r="O32" s="21">
        <f>ROUND('2019'!O32/4,0)</f>
        <v>0</v>
      </c>
      <c r="P32" s="21">
        <f>ROUND('2019'!Q32/4,0)</f>
        <v>0</v>
      </c>
      <c r="Q32" s="21">
        <f>ROUND('2019'!R32/4,0)</f>
        <v>0</v>
      </c>
      <c r="R32" s="21">
        <f>ROUND('2019'!S32/4,0)</f>
        <v>173</v>
      </c>
      <c r="S32" s="21">
        <f>ROUND('2019'!T32/4,0)</f>
        <v>110</v>
      </c>
      <c r="T32" s="21">
        <f>ROUND('2019'!U32/4,0)</f>
        <v>0</v>
      </c>
      <c r="U32" s="21">
        <f>ROUND('2019'!V32/4,0)</f>
        <v>0</v>
      </c>
      <c r="V32" s="21">
        <f>ROUND('2019'!W32/4,0)</f>
        <v>0</v>
      </c>
      <c r="W32" s="21">
        <f>ROUND('2019'!X32/4,0)</f>
        <v>0</v>
      </c>
      <c r="X32" s="21">
        <f>ROUND('2019'!Y32/4,0)</f>
        <v>0</v>
      </c>
      <c r="Y32" s="21">
        <f>ROUND('2019'!Z32/4,0)</f>
        <v>0</v>
      </c>
      <c r="Z32" s="21">
        <f>ROUND('2019'!AB32/4,0)</f>
        <v>0</v>
      </c>
      <c r="AA32" s="21">
        <f>ROUND('2019'!AC32/4,0)</f>
        <v>0</v>
      </c>
      <c r="AB32" s="21">
        <f>ROUND('2019'!AD32/4,0)</f>
        <v>2309</v>
      </c>
      <c r="AC32" s="21">
        <f>ROUND('2019'!AE32/4,0)</f>
        <v>1447</v>
      </c>
      <c r="AD32" s="21">
        <f>ROUND('2019'!AF32/4,0)</f>
        <v>0</v>
      </c>
      <c r="AE32" s="21">
        <f>ROUND('2019'!AG32/4,0)</f>
        <v>0</v>
      </c>
      <c r="AF32" s="21">
        <f>ROUND('2019'!AH32/4,0)</f>
        <v>0</v>
      </c>
      <c r="AG32" s="21">
        <f>ROUND('2019'!AI32/4,0)</f>
        <v>0</v>
      </c>
      <c r="AH32" s="21">
        <f>ROUND('2019'!AJ32/4,0)</f>
        <v>0</v>
      </c>
      <c r="AI32" s="21">
        <f>ROUND('2019'!AK32/4,0)</f>
        <v>0</v>
      </c>
      <c r="AJ32" s="21">
        <f>ROUND('2019'!AM32/4,0)</f>
        <v>0</v>
      </c>
      <c r="AK32" s="21">
        <f>ROUND('2019'!AN32/4,0)</f>
        <v>0</v>
      </c>
      <c r="AL32" s="21">
        <f>ROUND('2019'!AO32/4,0)</f>
        <v>1478</v>
      </c>
      <c r="AM32" s="21">
        <f>ROUND('2019'!AP32/4,0)</f>
        <v>519</v>
      </c>
      <c r="AN32" s="21">
        <f>ROUND('2019'!AQ32/4,0)</f>
        <v>0</v>
      </c>
      <c r="AO32" s="21">
        <f>ROUND('2019'!AR32/4,0)</f>
        <v>0</v>
      </c>
      <c r="AP32" s="21">
        <f>ROUND('2019'!AS32/4,0)</f>
        <v>0</v>
      </c>
      <c r="AQ32" s="21">
        <f>ROUND('2019'!AT32/4,0)</f>
        <v>0</v>
      </c>
      <c r="AR32" s="21">
        <f>ROUND('2019'!AU32/4,0)</f>
        <v>0</v>
      </c>
      <c r="AS32" s="21">
        <f>ROUND('2019'!AV32/4,0)</f>
        <v>0</v>
      </c>
      <c r="AT32" s="22">
        <f t="shared" si="1"/>
        <v>0</v>
      </c>
      <c r="AU32" s="23">
        <f t="shared" si="1"/>
        <v>0</v>
      </c>
      <c r="AV32" s="23">
        <f t="shared" si="1"/>
        <v>10788</v>
      </c>
      <c r="AW32" s="23">
        <f t="shared" si="1"/>
        <v>6104</v>
      </c>
      <c r="AX32" s="23">
        <f t="shared" si="1"/>
        <v>0</v>
      </c>
      <c r="AY32" s="23">
        <f t="shared" si="1"/>
        <v>0</v>
      </c>
      <c r="AZ32" s="23">
        <f t="shared" si="1"/>
        <v>0</v>
      </c>
      <c r="BA32" s="23">
        <f t="shared" si="1"/>
        <v>0</v>
      </c>
      <c r="BB32" s="23">
        <f t="shared" si="1"/>
        <v>0</v>
      </c>
      <c r="BC32" s="23">
        <f t="shared" si="1"/>
        <v>0</v>
      </c>
      <c r="BD32" s="24"/>
    </row>
    <row r="33" spans="1:56" s="33" customFormat="1" ht="13.5" customHeight="1" x14ac:dyDescent="0.25">
      <c r="A33" s="13">
        <v>1</v>
      </c>
      <c r="B33" s="32"/>
      <c r="C33" s="89"/>
      <c r="D33" s="89"/>
      <c r="E33" s="27" t="s">
        <v>19</v>
      </c>
      <c r="F33" s="27">
        <f>ROUND('2019'!F33/4,2)</f>
        <v>0</v>
      </c>
      <c r="G33" s="27">
        <f>ROUND('2019'!G33/4,2)</f>
        <v>10443599.630000001</v>
      </c>
      <c r="H33" s="27">
        <f>ROUND('2019'!H33/4,2)</f>
        <v>3655330.5</v>
      </c>
      <c r="I33" s="27">
        <f>ROUND('2019'!I33/4,2)</f>
        <v>6788269.1299999999</v>
      </c>
      <c r="J33" s="27">
        <f>ROUND('2019'!J33/4,2)</f>
        <v>0</v>
      </c>
      <c r="K33" s="27">
        <f>ROUND('2019'!K33/4,2)</f>
        <v>0</v>
      </c>
      <c r="L33" s="27">
        <f>ROUND('2019'!L33/4,2)</f>
        <v>0</v>
      </c>
      <c r="M33" s="27">
        <f>ROUND('2019'!M33/4,2)</f>
        <v>0</v>
      </c>
      <c r="N33" s="27">
        <f>ROUND('2019'!N33/4,2)</f>
        <v>0</v>
      </c>
      <c r="O33" s="27">
        <f>ROUND('2019'!O33/4,2)</f>
        <v>0</v>
      </c>
      <c r="P33" s="27">
        <f>ROUND('2019'!Q33/4,2)</f>
        <v>0</v>
      </c>
      <c r="Q33" s="27">
        <f>ROUND('2019'!R33/4,2)</f>
        <v>277528.43</v>
      </c>
      <c r="R33" s="27">
        <f>ROUND('2019'!S33/4,2)</f>
        <v>92393.82</v>
      </c>
      <c r="S33" s="27">
        <f>ROUND('2019'!T33/4,2)</f>
        <v>185134.61</v>
      </c>
      <c r="T33" s="27">
        <f>ROUND('2019'!U33/4,2)</f>
        <v>0</v>
      </c>
      <c r="U33" s="27">
        <f>ROUND('2019'!V33/4,2)</f>
        <v>0</v>
      </c>
      <c r="V33" s="27">
        <f>ROUND('2019'!W33/4,2)</f>
        <v>0</v>
      </c>
      <c r="W33" s="27">
        <f>ROUND('2019'!X33/4,2)</f>
        <v>0</v>
      </c>
      <c r="X33" s="27">
        <f>ROUND('2019'!Y33/4,2)</f>
        <v>0</v>
      </c>
      <c r="Y33" s="27">
        <f>ROUND('2019'!Z33/4,2)</f>
        <v>0</v>
      </c>
      <c r="Z33" s="27">
        <f>ROUND('2019'!AB33/4,2)</f>
        <v>0</v>
      </c>
      <c r="AA33" s="27">
        <f>ROUND('2019'!AC33/4,2)</f>
        <v>3673373.07</v>
      </c>
      <c r="AB33" s="27">
        <f>ROUND('2019'!AD33/4,2)</f>
        <v>1235767.3400000001</v>
      </c>
      <c r="AC33" s="27">
        <f>ROUND('2019'!AE33/4,2)</f>
        <v>2437605.73</v>
      </c>
      <c r="AD33" s="27">
        <f>ROUND('2019'!AF33/4,2)</f>
        <v>0</v>
      </c>
      <c r="AE33" s="27">
        <f>ROUND('2019'!AG33/4,2)</f>
        <v>0</v>
      </c>
      <c r="AF33" s="27">
        <f>ROUND('2019'!AH33/4,2)</f>
        <v>0</v>
      </c>
      <c r="AG33" s="27">
        <f>ROUND('2019'!AI33/4,2)</f>
        <v>0</v>
      </c>
      <c r="AH33" s="27">
        <f>ROUND('2019'!AJ33/4,2)</f>
        <v>0</v>
      </c>
      <c r="AI33" s="27">
        <f>ROUND('2019'!AK33/4,2)</f>
        <v>0</v>
      </c>
      <c r="AJ33" s="27">
        <f>ROUND('2019'!AM33/4,2)</f>
        <v>0</v>
      </c>
      <c r="AK33" s="27">
        <f>ROUND('2019'!AN33/4,2)</f>
        <v>1665368.87</v>
      </c>
      <c r="AL33" s="27">
        <f>ROUND('2019'!AO33/4,2)</f>
        <v>791122.08</v>
      </c>
      <c r="AM33" s="27">
        <f>ROUND('2019'!AP33/4,2)</f>
        <v>874246.78</v>
      </c>
      <c r="AN33" s="27">
        <f>ROUND('2019'!AQ33/4,2)</f>
        <v>0</v>
      </c>
      <c r="AO33" s="27">
        <f>ROUND('2019'!AR33/4,2)</f>
        <v>0</v>
      </c>
      <c r="AP33" s="27">
        <f>ROUND('2019'!AS33/4,2)</f>
        <v>0</v>
      </c>
      <c r="AQ33" s="27">
        <f>ROUND('2019'!AT33/4,2)</f>
        <v>0</v>
      </c>
      <c r="AR33" s="27">
        <f>ROUND('2019'!AU33/4,2)</f>
        <v>0</v>
      </c>
      <c r="AS33" s="27">
        <f>ROUND('2019'!AV33/4,2)</f>
        <v>0</v>
      </c>
      <c r="AT33" s="28">
        <f t="shared" si="1"/>
        <v>0</v>
      </c>
      <c r="AU33" s="29">
        <f t="shared" si="1"/>
        <v>16059870</v>
      </c>
      <c r="AV33" s="29">
        <f t="shared" si="1"/>
        <v>5774613.7400000002</v>
      </c>
      <c r="AW33" s="29">
        <f t="shared" si="1"/>
        <v>10285256.25</v>
      </c>
      <c r="AX33" s="29">
        <f t="shared" si="1"/>
        <v>0</v>
      </c>
      <c r="AY33" s="29">
        <f t="shared" si="1"/>
        <v>0</v>
      </c>
      <c r="AZ33" s="29">
        <f t="shared" si="1"/>
        <v>0</v>
      </c>
      <c r="BA33" s="29">
        <f t="shared" si="1"/>
        <v>0</v>
      </c>
      <c r="BB33" s="29">
        <f t="shared" si="1"/>
        <v>0</v>
      </c>
      <c r="BC33" s="29">
        <f t="shared" si="1"/>
        <v>0</v>
      </c>
      <c r="BD33" s="30">
        <f t="shared" si="2"/>
        <v>16059870</v>
      </c>
    </row>
    <row r="34" spans="1:56" s="25" customFormat="1" ht="19.5" customHeight="1" x14ac:dyDescent="0.25">
      <c r="A34" s="13">
        <v>1</v>
      </c>
      <c r="B34" s="20" t="s">
        <v>44</v>
      </c>
      <c r="C34" s="88">
        <v>14</v>
      </c>
      <c r="D34" s="88" t="s">
        <v>45</v>
      </c>
      <c r="E34" s="21" t="s">
        <v>18</v>
      </c>
      <c r="F34" s="21">
        <f>ROUND('2019'!F34/4,0)</f>
        <v>0</v>
      </c>
      <c r="G34" s="21">
        <f>ROUND('2019'!G34/4,0)</f>
        <v>0</v>
      </c>
      <c r="H34" s="21">
        <f>ROUND('2019'!H34/4,0)</f>
        <v>789</v>
      </c>
      <c r="I34" s="21">
        <f>ROUND('2019'!I34/4,0)</f>
        <v>5947</v>
      </c>
      <c r="J34" s="21">
        <f>ROUND('2019'!J34/4,0)</f>
        <v>0</v>
      </c>
      <c r="K34" s="21">
        <f>ROUND('2019'!K34/4,0)</f>
        <v>0</v>
      </c>
      <c r="L34" s="21">
        <f>ROUND('2019'!L34/4,0)</f>
        <v>0</v>
      </c>
      <c r="M34" s="21">
        <f>ROUND('2019'!M34/4,0)</f>
        <v>0</v>
      </c>
      <c r="N34" s="21">
        <f>ROUND('2019'!N34/4,0)</f>
        <v>0</v>
      </c>
      <c r="O34" s="21">
        <f>ROUND('2019'!O34/4,0)</f>
        <v>0</v>
      </c>
      <c r="P34" s="21">
        <f>ROUND('2019'!Q34/4,0)</f>
        <v>0</v>
      </c>
      <c r="Q34" s="21">
        <f>ROUND('2019'!R34/4,0)</f>
        <v>0</v>
      </c>
      <c r="R34" s="21">
        <f>ROUND('2019'!S34/4,0)</f>
        <v>22</v>
      </c>
      <c r="S34" s="21">
        <f>ROUND('2019'!T34/4,0)</f>
        <v>174</v>
      </c>
      <c r="T34" s="21">
        <f>ROUND('2019'!U34/4,0)</f>
        <v>0</v>
      </c>
      <c r="U34" s="21">
        <f>ROUND('2019'!V34/4,0)</f>
        <v>0</v>
      </c>
      <c r="V34" s="21">
        <f>ROUND('2019'!W34/4,0)</f>
        <v>0</v>
      </c>
      <c r="W34" s="21">
        <f>ROUND('2019'!X34/4,0)</f>
        <v>0</v>
      </c>
      <c r="X34" s="21">
        <f>ROUND('2019'!Y34/4,0)</f>
        <v>0</v>
      </c>
      <c r="Y34" s="21">
        <f>ROUND('2019'!Z34/4,0)</f>
        <v>0</v>
      </c>
      <c r="Z34" s="21">
        <f>ROUND('2019'!AB34/4,0)</f>
        <v>0</v>
      </c>
      <c r="AA34" s="21">
        <f>ROUND('2019'!AC34/4,0)</f>
        <v>0</v>
      </c>
      <c r="AB34" s="21">
        <f>ROUND('2019'!AD34/4,0)</f>
        <v>281</v>
      </c>
      <c r="AC34" s="21">
        <f>ROUND('2019'!AE34/4,0)</f>
        <v>2077</v>
      </c>
      <c r="AD34" s="21">
        <f>ROUND('2019'!AF34/4,0)</f>
        <v>0</v>
      </c>
      <c r="AE34" s="21">
        <f>ROUND('2019'!AG34/4,0)</f>
        <v>0</v>
      </c>
      <c r="AF34" s="21">
        <f>ROUND('2019'!AH34/4,0)</f>
        <v>0</v>
      </c>
      <c r="AG34" s="21">
        <f>ROUND('2019'!AI34/4,0)</f>
        <v>0</v>
      </c>
      <c r="AH34" s="21">
        <f>ROUND('2019'!AJ34/4,0)</f>
        <v>0</v>
      </c>
      <c r="AI34" s="21">
        <f>ROUND('2019'!AK34/4,0)</f>
        <v>0</v>
      </c>
      <c r="AJ34" s="21">
        <f>ROUND('2019'!AM34/4,0)</f>
        <v>0</v>
      </c>
      <c r="AK34" s="21">
        <f>ROUND('2019'!AN34/4,0)</f>
        <v>0</v>
      </c>
      <c r="AL34" s="21">
        <f>ROUND('2019'!AO34/4,0)</f>
        <v>297</v>
      </c>
      <c r="AM34" s="21">
        <f>ROUND('2019'!AP34/4,0)</f>
        <v>951</v>
      </c>
      <c r="AN34" s="21">
        <f>ROUND('2019'!AQ34/4,0)</f>
        <v>0</v>
      </c>
      <c r="AO34" s="21">
        <f>ROUND('2019'!AR34/4,0)</f>
        <v>0</v>
      </c>
      <c r="AP34" s="21">
        <f>ROUND('2019'!AS34/4,0)</f>
        <v>0</v>
      </c>
      <c r="AQ34" s="21">
        <f>ROUND('2019'!AT34/4,0)</f>
        <v>0</v>
      </c>
      <c r="AR34" s="21">
        <f>ROUND('2019'!AU34/4,0)</f>
        <v>0</v>
      </c>
      <c r="AS34" s="21">
        <f>ROUND('2019'!AV34/4,0)</f>
        <v>0</v>
      </c>
      <c r="AT34" s="22">
        <f t="shared" si="1"/>
        <v>0</v>
      </c>
      <c r="AU34" s="23">
        <f t="shared" si="1"/>
        <v>0</v>
      </c>
      <c r="AV34" s="23">
        <f t="shared" si="1"/>
        <v>1389</v>
      </c>
      <c r="AW34" s="23">
        <f t="shared" si="1"/>
        <v>9149</v>
      </c>
      <c r="AX34" s="23">
        <f t="shared" si="1"/>
        <v>0</v>
      </c>
      <c r="AY34" s="23">
        <f t="shared" si="1"/>
        <v>0</v>
      </c>
      <c r="AZ34" s="23">
        <f t="shared" si="1"/>
        <v>0</v>
      </c>
      <c r="BA34" s="23">
        <f t="shared" si="1"/>
        <v>0</v>
      </c>
      <c r="BB34" s="23">
        <f t="shared" si="1"/>
        <v>0</v>
      </c>
      <c r="BC34" s="23">
        <f t="shared" si="1"/>
        <v>0</v>
      </c>
      <c r="BD34" s="24"/>
    </row>
    <row r="35" spans="1:56" s="33" customFormat="1" ht="21" customHeight="1" x14ac:dyDescent="0.25">
      <c r="A35" s="13">
        <v>1</v>
      </c>
      <c r="B35" s="32"/>
      <c r="C35" s="89"/>
      <c r="D35" s="89"/>
      <c r="E35" s="27" t="s">
        <v>19</v>
      </c>
      <c r="F35" s="27">
        <f>ROUND('2019'!F35/4,2)</f>
        <v>0</v>
      </c>
      <c r="G35" s="27">
        <f>ROUND('2019'!G35/4,2)</f>
        <v>10444221.699999999</v>
      </c>
      <c r="H35" s="27">
        <f>ROUND('2019'!H35/4,2)</f>
        <v>422315.1</v>
      </c>
      <c r="I35" s="27">
        <f>ROUND('2019'!I35/4,2)</f>
        <v>10021906.6</v>
      </c>
      <c r="J35" s="27">
        <f>ROUND('2019'!J35/4,2)</f>
        <v>0</v>
      </c>
      <c r="K35" s="27">
        <f>ROUND('2019'!K35/4,2)</f>
        <v>0</v>
      </c>
      <c r="L35" s="27">
        <f>ROUND('2019'!L35/4,2)</f>
        <v>0</v>
      </c>
      <c r="M35" s="27">
        <f>ROUND('2019'!M35/4,2)</f>
        <v>0</v>
      </c>
      <c r="N35" s="27">
        <f>ROUND('2019'!N35/4,2)</f>
        <v>0</v>
      </c>
      <c r="O35" s="27">
        <f>ROUND('2019'!O35/4,2)</f>
        <v>0</v>
      </c>
      <c r="P35" s="27">
        <f>ROUND('2019'!Q35/4,2)</f>
        <v>0</v>
      </c>
      <c r="Q35" s="27">
        <f>ROUND('2019'!R35/4,2)</f>
        <v>304844.24</v>
      </c>
      <c r="R35" s="27">
        <f>ROUND('2019'!S35/4,2)</f>
        <v>11896.2</v>
      </c>
      <c r="S35" s="27">
        <f>ROUND('2019'!T35/4,2)</f>
        <v>292948.03999999998</v>
      </c>
      <c r="T35" s="27">
        <f>ROUND('2019'!U35/4,2)</f>
        <v>0</v>
      </c>
      <c r="U35" s="27">
        <f>ROUND('2019'!V35/4,2)</f>
        <v>0</v>
      </c>
      <c r="V35" s="27">
        <f>ROUND('2019'!W35/4,2)</f>
        <v>0</v>
      </c>
      <c r="W35" s="27">
        <f>ROUND('2019'!X35/4,2)</f>
        <v>0</v>
      </c>
      <c r="X35" s="27">
        <f>ROUND('2019'!Y35/4,2)</f>
        <v>0</v>
      </c>
      <c r="Y35" s="27">
        <f>ROUND('2019'!Z35/4,2)</f>
        <v>0</v>
      </c>
      <c r="Z35" s="27">
        <f>ROUND('2019'!AB35/4,2)</f>
        <v>0</v>
      </c>
      <c r="AA35" s="27">
        <f>ROUND('2019'!AC35/4,2)</f>
        <v>3650147.68</v>
      </c>
      <c r="AB35" s="27">
        <f>ROUND('2019'!AD35/4,2)</f>
        <v>150189.53</v>
      </c>
      <c r="AC35" s="27">
        <f>ROUND('2019'!AE35/4,2)</f>
        <v>3499958.15</v>
      </c>
      <c r="AD35" s="27">
        <f>ROUND('2019'!AF35/4,2)</f>
        <v>0</v>
      </c>
      <c r="AE35" s="27">
        <f>ROUND('2019'!AG35/4,2)</f>
        <v>0</v>
      </c>
      <c r="AF35" s="27">
        <f>ROUND('2019'!AH35/4,2)</f>
        <v>0</v>
      </c>
      <c r="AG35" s="27">
        <f>ROUND('2019'!AI35/4,2)</f>
        <v>0</v>
      </c>
      <c r="AH35" s="27">
        <f>ROUND('2019'!AJ35/4,2)</f>
        <v>0</v>
      </c>
      <c r="AI35" s="27">
        <f>ROUND('2019'!AK35/4,2)</f>
        <v>0</v>
      </c>
      <c r="AJ35" s="27">
        <f>ROUND('2019'!AM35/4,2)</f>
        <v>0</v>
      </c>
      <c r="AK35" s="27">
        <f>ROUND('2019'!AN35/4,2)</f>
        <v>1762616.73</v>
      </c>
      <c r="AL35" s="27">
        <f>ROUND('2019'!AO35/4,2)</f>
        <v>159111.67999999999</v>
      </c>
      <c r="AM35" s="27">
        <f>ROUND('2019'!AP35/4,2)</f>
        <v>1603505.06</v>
      </c>
      <c r="AN35" s="27">
        <f>ROUND('2019'!AQ35/4,2)</f>
        <v>0</v>
      </c>
      <c r="AO35" s="27">
        <f>ROUND('2019'!AR35/4,2)</f>
        <v>0</v>
      </c>
      <c r="AP35" s="27">
        <f>ROUND('2019'!AS35/4,2)</f>
        <v>0</v>
      </c>
      <c r="AQ35" s="27">
        <f>ROUND('2019'!AT35/4,2)</f>
        <v>0</v>
      </c>
      <c r="AR35" s="27">
        <f>ROUND('2019'!AU35/4,2)</f>
        <v>0</v>
      </c>
      <c r="AS35" s="27">
        <f>ROUND('2019'!AV35/4,2)</f>
        <v>0</v>
      </c>
      <c r="AT35" s="28">
        <f t="shared" si="1"/>
        <v>0</v>
      </c>
      <c r="AU35" s="29">
        <f t="shared" si="1"/>
        <v>16161830.35</v>
      </c>
      <c r="AV35" s="29">
        <f t="shared" si="1"/>
        <v>743512.51</v>
      </c>
      <c r="AW35" s="29">
        <f t="shared" si="1"/>
        <v>15418317.85</v>
      </c>
      <c r="AX35" s="29">
        <f t="shared" si="1"/>
        <v>0</v>
      </c>
      <c r="AY35" s="29">
        <f t="shared" si="1"/>
        <v>0</v>
      </c>
      <c r="AZ35" s="29">
        <f t="shared" si="1"/>
        <v>0</v>
      </c>
      <c r="BA35" s="29">
        <f t="shared" si="1"/>
        <v>0</v>
      </c>
      <c r="BB35" s="29">
        <f t="shared" si="1"/>
        <v>0</v>
      </c>
      <c r="BC35" s="29">
        <f t="shared" si="1"/>
        <v>0</v>
      </c>
      <c r="BD35" s="30">
        <f t="shared" si="2"/>
        <v>16161830.35</v>
      </c>
    </row>
    <row r="36" spans="1:56" s="25" customFormat="1" ht="16.5" customHeight="1" x14ac:dyDescent="0.25">
      <c r="A36" s="13">
        <v>1</v>
      </c>
      <c r="B36" s="20" t="s">
        <v>46</v>
      </c>
      <c r="C36" s="88">
        <v>15</v>
      </c>
      <c r="D36" s="88" t="s">
        <v>47</v>
      </c>
      <c r="E36" s="21" t="s">
        <v>18</v>
      </c>
      <c r="F36" s="21">
        <f>ROUND('2019'!F36/4,0)</f>
        <v>0</v>
      </c>
      <c r="G36" s="21">
        <f>ROUND('2019'!G36/4,0)</f>
        <v>0</v>
      </c>
      <c r="H36" s="21">
        <f>ROUND('2019'!H36/4,0)</f>
        <v>7574</v>
      </c>
      <c r="I36" s="21">
        <f>ROUND('2019'!I36/4,0)</f>
        <v>4355</v>
      </c>
      <c r="J36" s="21">
        <f>ROUND('2019'!J36/4,0)</f>
        <v>0</v>
      </c>
      <c r="K36" s="21">
        <f>ROUND('2019'!K36/4,0)</f>
        <v>0</v>
      </c>
      <c r="L36" s="21">
        <f>ROUND('2019'!L36/4,0)</f>
        <v>456</v>
      </c>
      <c r="M36" s="21">
        <f>ROUND('2019'!M36/4,0)</f>
        <v>0</v>
      </c>
      <c r="N36" s="21">
        <f>ROUND('2019'!N36/4,0)</f>
        <v>0</v>
      </c>
      <c r="O36" s="21">
        <f>ROUND('2019'!O36/4,0)</f>
        <v>209</v>
      </c>
      <c r="P36" s="21">
        <f>ROUND('2019'!Q36/4,0)</f>
        <v>0</v>
      </c>
      <c r="Q36" s="21">
        <f>ROUND('2019'!R36/4,0)</f>
        <v>0</v>
      </c>
      <c r="R36" s="21">
        <f>ROUND('2019'!S36/4,0)</f>
        <v>238</v>
      </c>
      <c r="S36" s="21">
        <f>ROUND('2019'!T36/4,0)</f>
        <v>144</v>
      </c>
      <c r="T36" s="21">
        <f>ROUND('2019'!U36/4,0)</f>
        <v>0</v>
      </c>
      <c r="U36" s="21">
        <f>ROUND('2019'!V36/4,0)</f>
        <v>0</v>
      </c>
      <c r="V36" s="21">
        <f>ROUND('2019'!W36/4,0)</f>
        <v>24</v>
      </c>
      <c r="W36" s="21">
        <f>ROUND('2019'!X36/4,0)</f>
        <v>0</v>
      </c>
      <c r="X36" s="21">
        <f>ROUND('2019'!Y36/4,0)</f>
        <v>0</v>
      </c>
      <c r="Y36" s="21">
        <f>ROUND('2019'!Z36/4,0)</f>
        <v>2</v>
      </c>
      <c r="Z36" s="21">
        <f>ROUND('2019'!AB36/4,0)</f>
        <v>0</v>
      </c>
      <c r="AA36" s="21">
        <f>ROUND('2019'!AC36/4,0)</f>
        <v>0</v>
      </c>
      <c r="AB36" s="21">
        <f>ROUND('2019'!AD36/4,0)</f>
        <v>3271</v>
      </c>
      <c r="AC36" s="21">
        <f>ROUND('2019'!AE36/4,0)</f>
        <v>1991</v>
      </c>
      <c r="AD36" s="21">
        <f>ROUND('2019'!AF36/4,0)</f>
        <v>0</v>
      </c>
      <c r="AE36" s="21">
        <f>ROUND('2019'!AG36/4,0)</f>
        <v>0</v>
      </c>
      <c r="AF36" s="21">
        <f>ROUND('2019'!AH36/4,0)</f>
        <v>196</v>
      </c>
      <c r="AG36" s="21">
        <f>ROUND('2019'!AI36/4,0)</f>
        <v>0</v>
      </c>
      <c r="AH36" s="21">
        <f>ROUND('2019'!AJ36/4,0)</f>
        <v>0</v>
      </c>
      <c r="AI36" s="21">
        <f>ROUND('2019'!AK36/4,0)</f>
        <v>85</v>
      </c>
      <c r="AJ36" s="21">
        <f>ROUND('2019'!AM36/4,0)</f>
        <v>0</v>
      </c>
      <c r="AK36" s="21">
        <f>ROUND('2019'!AN36/4,0)</f>
        <v>0</v>
      </c>
      <c r="AL36" s="21">
        <f>ROUND('2019'!AO36/4,0)</f>
        <v>1461</v>
      </c>
      <c r="AM36" s="21">
        <f>ROUND('2019'!AP36/4,0)</f>
        <v>810</v>
      </c>
      <c r="AN36" s="21">
        <f>ROUND('2019'!AQ36/4,0)</f>
        <v>0</v>
      </c>
      <c r="AO36" s="21">
        <f>ROUND('2019'!AR36/4,0)</f>
        <v>0</v>
      </c>
      <c r="AP36" s="21">
        <f>ROUND('2019'!AS36/4,0)</f>
        <v>136</v>
      </c>
      <c r="AQ36" s="21">
        <f>ROUND('2019'!AT36/4,0)</f>
        <v>0</v>
      </c>
      <c r="AR36" s="21">
        <f>ROUND('2019'!AU36/4,0)</f>
        <v>0</v>
      </c>
      <c r="AS36" s="21">
        <f>ROUND('2019'!AV36/4,0)</f>
        <v>31</v>
      </c>
      <c r="AT36" s="22">
        <f t="shared" si="1"/>
        <v>0</v>
      </c>
      <c r="AU36" s="23">
        <f t="shared" si="1"/>
        <v>0</v>
      </c>
      <c r="AV36" s="23">
        <f t="shared" si="1"/>
        <v>12544</v>
      </c>
      <c r="AW36" s="23">
        <f t="shared" si="1"/>
        <v>7300</v>
      </c>
      <c r="AX36" s="23">
        <f t="shared" si="1"/>
        <v>0</v>
      </c>
      <c r="AY36" s="23">
        <f t="shared" si="1"/>
        <v>0</v>
      </c>
      <c r="AZ36" s="23">
        <f t="shared" si="1"/>
        <v>812</v>
      </c>
      <c r="BA36" s="23">
        <f t="shared" si="1"/>
        <v>0</v>
      </c>
      <c r="BB36" s="23">
        <f t="shared" si="1"/>
        <v>0</v>
      </c>
      <c r="BC36" s="23">
        <f t="shared" si="1"/>
        <v>327</v>
      </c>
      <c r="BD36" s="24"/>
    </row>
    <row r="37" spans="1:56" s="33" customFormat="1" x14ac:dyDescent="0.25">
      <c r="A37" s="13">
        <v>1</v>
      </c>
      <c r="B37" s="32"/>
      <c r="C37" s="89"/>
      <c r="D37" s="89"/>
      <c r="E37" s="27" t="s">
        <v>19</v>
      </c>
      <c r="F37" s="27">
        <f>ROUND('2019'!F37/4,2)</f>
        <v>0</v>
      </c>
      <c r="G37" s="27">
        <f>ROUND('2019'!G37/4,2)</f>
        <v>11685906.779999999</v>
      </c>
      <c r="H37" s="27">
        <f>ROUND('2019'!H37/4,2)</f>
        <v>4467972.96</v>
      </c>
      <c r="I37" s="27">
        <f>ROUND('2019'!I37/4,2)</f>
        <v>7217933.8200000003</v>
      </c>
      <c r="J37" s="27">
        <f>ROUND('2019'!J37/4,2)</f>
        <v>0</v>
      </c>
      <c r="K37" s="27">
        <f>ROUND('2019'!K37/4,2)</f>
        <v>0</v>
      </c>
      <c r="L37" s="27">
        <f>ROUND('2019'!L37/4,2)</f>
        <v>16427567.18</v>
      </c>
      <c r="M37" s="27">
        <f>ROUND('2019'!M37/4,2)</f>
        <v>0</v>
      </c>
      <c r="N37" s="27">
        <f>ROUND('2019'!N37/4,2)</f>
        <v>0</v>
      </c>
      <c r="O37" s="27">
        <f>ROUND('2019'!O37/4,2)</f>
        <v>3218723.25</v>
      </c>
      <c r="P37" s="27">
        <f>ROUND('2019'!Q37/4,2)</f>
        <v>0</v>
      </c>
      <c r="Q37" s="27">
        <f>ROUND('2019'!R37/4,2)</f>
        <v>377844.69</v>
      </c>
      <c r="R37" s="27">
        <f>ROUND('2019'!S37/4,2)</f>
        <v>139932.23000000001</v>
      </c>
      <c r="S37" s="27">
        <f>ROUND('2019'!T37/4,2)</f>
        <v>237912.46</v>
      </c>
      <c r="T37" s="27">
        <f>ROUND('2019'!U37/4,2)</f>
        <v>0</v>
      </c>
      <c r="U37" s="27">
        <f>ROUND('2019'!V37/4,2)</f>
        <v>0</v>
      </c>
      <c r="V37" s="27">
        <f>ROUND('2019'!W37/4,2)</f>
        <v>876916.4</v>
      </c>
      <c r="W37" s="27">
        <f>ROUND('2019'!X37/4,2)</f>
        <v>0</v>
      </c>
      <c r="X37" s="27">
        <f>ROUND('2019'!Y37/4,2)</f>
        <v>0</v>
      </c>
      <c r="Y37" s="27">
        <f>ROUND('2019'!Z37/4,2)</f>
        <v>35149.870000000003</v>
      </c>
      <c r="Z37" s="27">
        <f>ROUND('2019'!AB37/4,2)</f>
        <v>0</v>
      </c>
      <c r="AA37" s="27">
        <f>ROUND('2019'!AC37/4,2)</f>
        <v>5229227.82</v>
      </c>
      <c r="AB37" s="27">
        <f>ROUND('2019'!AD37/4,2)</f>
        <v>1929244.88</v>
      </c>
      <c r="AC37" s="27">
        <f>ROUND('2019'!AE37/4,2)</f>
        <v>3299982.94</v>
      </c>
      <c r="AD37" s="27">
        <f>ROUND('2019'!AF37/4,2)</f>
        <v>0</v>
      </c>
      <c r="AE37" s="27">
        <f>ROUND('2019'!AG37/4,2)</f>
        <v>0</v>
      </c>
      <c r="AF37" s="27">
        <f>ROUND('2019'!AH37/4,2)</f>
        <v>7015331.1799999997</v>
      </c>
      <c r="AG37" s="27">
        <f>ROUND('2019'!AI37/4,2)</f>
        <v>0</v>
      </c>
      <c r="AH37" s="27">
        <f>ROUND('2019'!AJ37/4,2)</f>
        <v>0</v>
      </c>
      <c r="AI37" s="27">
        <f>ROUND('2019'!AK37/4,2)</f>
        <v>1300544.96</v>
      </c>
      <c r="AJ37" s="27">
        <f>ROUND('2019'!AM37/4,2)</f>
        <v>0</v>
      </c>
      <c r="AK37" s="27">
        <f>ROUND('2019'!AN37/4,2)</f>
        <v>2201850.7799999998</v>
      </c>
      <c r="AL37" s="27">
        <f>ROUND('2019'!AO37/4,2)</f>
        <v>860575.06</v>
      </c>
      <c r="AM37" s="27">
        <f>ROUND('2019'!AP37/4,2)</f>
        <v>1341275.72</v>
      </c>
      <c r="AN37" s="27">
        <f>ROUND('2019'!AQ37/4,2)</f>
        <v>0</v>
      </c>
      <c r="AO37" s="27">
        <f>ROUND('2019'!AR37/4,2)</f>
        <v>0</v>
      </c>
      <c r="AP37" s="27">
        <f>ROUND('2019'!AS37/4,2)</f>
        <v>4910731.83</v>
      </c>
      <c r="AQ37" s="27">
        <f>ROUND('2019'!AT37/4,2)</f>
        <v>0</v>
      </c>
      <c r="AR37" s="27">
        <f>ROUND('2019'!AU37/4,2)</f>
        <v>0</v>
      </c>
      <c r="AS37" s="27">
        <f>ROUND('2019'!AV37/4,2)</f>
        <v>466991.05</v>
      </c>
      <c r="AT37" s="28">
        <f t="shared" si="1"/>
        <v>0</v>
      </c>
      <c r="AU37" s="29">
        <f t="shared" si="1"/>
        <v>19494830.07</v>
      </c>
      <c r="AV37" s="29">
        <f t="shared" si="1"/>
        <v>7397725.1299999999</v>
      </c>
      <c r="AW37" s="29">
        <f t="shared" si="1"/>
        <v>12097104.940000001</v>
      </c>
      <c r="AX37" s="29">
        <f t="shared" si="1"/>
        <v>0</v>
      </c>
      <c r="AY37" s="29">
        <f t="shared" si="1"/>
        <v>0</v>
      </c>
      <c r="AZ37" s="29">
        <f t="shared" si="1"/>
        <v>29230546.59</v>
      </c>
      <c r="BA37" s="29">
        <f t="shared" si="1"/>
        <v>0</v>
      </c>
      <c r="BB37" s="29">
        <f t="shared" si="1"/>
        <v>0</v>
      </c>
      <c r="BC37" s="29">
        <f t="shared" si="1"/>
        <v>5021409.13</v>
      </c>
      <c r="BD37" s="30">
        <f t="shared" si="2"/>
        <v>53746785.789999999</v>
      </c>
    </row>
    <row r="38" spans="1:56" s="25" customFormat="1" ht="13.5" customHeight="1" x14ac:dyDescent="0.25">
      <c r="A38" s="13">
        <v>1</v>
      </c>
      <c r="B38" s="20" t="s">
        <v>48</v>
      </c>
      <c r="C38" s="88">
        <v>16</v>
      </c>
      <c r="D38" s="88" t="s">
        <v>49</v>
      </c>
      <c r="E38" s="21" t="s">
        <v>18</v>
      </c>
      <c r="F38" s="21">
        <f>ROUND('2019'!F38/4,0)</f>
        <v>0</v>
      </c>
      <c r="G38" s="21">
        <f>ROUND('2019'!G38/4,0)</f>
        <v>0</v>
      </c>
      <c r="H38" s="21">
        <f>ROUND('2019'!H38/4,0)</f>
        <v>4950</v>
      </c>
      <c r="I38" s="21">
        <f>ROUND('2019'!I38/4,0)</f>
        <v>1639</v>
      </c>
      <c r="J38" s="21">
        <f>ROUND('2019'!J38/4,0)</f>
        <v>0</v>
      </c>
      <c r="K38" s="21">
        <f>ROUND('2019'!K38/4,0)</f>
        <v>0</v>
      </c>
      <c r="L38" s="21">
        <f>ROUND('2019'!L38/4,0)</f>
        <v>240</v>
      </c>
      <c r="M38" s="21">
        <f>ROUND('2019'!M38/4,0)</f>
        <v>0</v>
      </c>
      <c r="N38" s="21">
        <f>ROUND('2019'!N38/4,0)</f>
        <v>0</v>
      </c>
      <c r="O38" s="21">
        <f>ROUND('2019'!O38/4,0)</f>
        <v>72</v>
      </c>
      <c r="P38" s="21">
        <f>ROUND('2019'!Q38/4,0)</f>
        <v>0</v>
      </c>
      <c r="Q38" s="21">
        <f>ROUND('2019'!R38/4,0)</f>
        <v>0</v>
      </c>
      <c r="R38" s="21">
        <f>ROUND('2019'!S38/4,0)</f>
        <v>157</v>
      </c>
      <c r="S38" s="21">
        <f>ROUND('2019'!T38/4,0)</f>
        <v>55</v>
      </c>
      <c r="T38" s="21">
        <f>ROUND('2019'!U38/4,0)</f>
        <v>0</v>
      </c>
      <c r="U38" s="21">
        <f>ROUND('2019'!V38/4,0)</f>
        <v>0</v>
      </c>
      <c r="V38" s="21">
        <f>ROUND('2019'!W38/4,0)</f>
        <v>14</v>
      </c>
      <c r="W38" s="21">
        <f>ROUND('2019'!X38/4,0)</f>
        <v>0</v>
      </c>
      <c r="X38" s="21">
        <f>ROUND('2019'!Y38/4,0)</f>
        <v>0</v>
      </c>
      <c r="Y38" s="21">
        <f>ROUND('2019'!Z38/4,0)</f>
        <v>2</v>
      </c>
      <c r="Z38" s="21">
        <f>ROUND('2019'!AB38/4,0)</f>
        <v>0</v>
      </c>
      <c r="AA38" s="21">
        <f>ROUND('2019'!AC38/4,0)</f>
        <v>0</v>
      </c>
      <c r="AB38" s="21">
        <f>ROUND('2019'!AD38/4,0)</f>
        <v>1728</v>
      </c>
      <c r="AC38" s="21">
        <f>ROUND('2019'!AE38/4,0)</f>
        <v>528</v>
      </c>
      <c r="AD38" s="21">
        <f>ROUND('2019'!AF38/4,0)</f>
        <v>0</v>
      </c>
      <c r="AE38" s="21">
        <f>ROUND('2019'!AG38/4,0)</f>
        <v>0</v>
      </c>
      <c r="AF38" s="21">
        <f>ROUND('2019'!AH38/4,0)</f>
        <v>86</v>
      </c>
      <c r="AG38" s="21">
        <f>ROUND('2019'!AI38/4,0)</f>
        <v>0</v>
      </c>
      <c r="AH38" s="21">
        <f>ROUND('2019'!AJ38/4,0)</f>
        <v>0</v>
      </c>
      <c r="AI38" s="21">
        <f>ROUND('2019'!AK38/4,0)</f>
        <v>32</v>
      </c>
      <c r="AJ38" s="21">
        <f>ROUND('2019'!AM38/4,0)</f>
        <v>0</v>
      </c>
      <c r="AK38" s="21">
        <f>ROUND('2019'!AN38/4,0)</f>
        <v>0</v>
      </c>
      <c r="AL38" s="21">
        <f>ROUND('2019'!AO38/4,0)</f>
        <v>970</v>
      </c>
      <c r="AM38" s="21">
        <f>ROUND('2019'!AP38/4,0)</f>
        <v>314</v>
      </c>
      <c r="AN38" s="21">
        <f>ROUND('2019'!AQ38/4,0)</f>
        <v>0</v>
      </c>
      <c r="AO38" s="21">
        <f>ROUND('2019'!AR38/4,0)</f>
        <v>0</v>
      </c>
      <c r="AP38" s="21">
        <f>ROUND('2019'!AS38/4,0)</f>
        <v>66</v>
      </c>
      <c r="AQ38" s="21">
        <f>ROUND('2019'!AT38/4,0)</f>
        <v>0</v>
      </c>
      <c r="AR38" s="21">
        <f>ROUND('2019'!AU38/4,0)</f>
        <v>0</v>
      </c>
      <c r="AS38" s="21">
        <f>ROUND('2019'!AV38/4,0)</f>
        <v>17</v>
      </c>
      <c r="AT38" s="22">
        <f t="shared" si="1"/>
        <v>0</v>
      </c>
      <c r="AU38" s="23">
        <f t="shared" si="1"/>
        <v>0</v>
      </c>
      <c r="AV38" s="23">
        <f t="shared" si="1"/>
        <v>7805</v>
      </c>
      <c r="AW38" s="23">
        <f t="shared" si="1"/>
        <v>2536</v>
      </c>
      <c r="AX38" s="23">
        <f t="shared" si="1"/>
        <v>0</v>
      </c>
      <c r="AY38" s="23">
        <f t="shared" si="1"/>
        <v>0</v>
      </c>
      <c r="AZ38" s="23">
        <f t="shared" si="1"/>
        <v>406</v>
      </c>
      <c r="BA38" s="23">
        <f t="shared" si="1"/>
        <v>0</v>
      </c>
      <c r="BB38" s="23">
        <f t="shared" si="1"/>
        <v>0</v>
      </c>
      <c r="BC38" s="23">
        <f t="shared" si="1"/>
        <v>123</v>
      </c>
      <c r="BD38" s="24"/>
    </row>
    <row r="39" spans="1:56" s="33" customFormat="1" x14ac:dyDescent="0.25">
      <c r="A39" s="13">
        <v>1</v>
      </c>
      <c r="B39" s="32"/>
      <c r="C39" s="89"/>
      <c r="D39" s="89"/>
      <c r="E39" s="27" t="s">
        <v>19</v>
      </c>
      <c r="F39" s="27">
        <f>ROUND('2019'!F39/4,2)</f>
        <v>0</v>
      </c>
      <c r="G39" s="27">
        <f>ROUND('2019'!G39/4,2)</f>
        <v>5641169.4500000002</v>
      </c>
      <c r="H39" s="27">
        <f>ROUND('2019'!H39/4,2)</f>
        <v>2924369.05</v>
      </c>
      <c r="I39" s="27">
        <f>ROUND('2019'!I39/4,2)</f>
        <v>2716800.4</v>
      </c>
      <c r="J39" s="27">
        <f>ROUND('2019'!J39/4,2)</f>
        <v>0</v>
      </c>
      <c r="K39" s="27">
        <f>ROUND('2019'!K39/4,2)</f>
        <v>0</v>
      </c>
      <c r="L39" s="27">
        <f>ROUND('2019'!L39/4,2)</f>
        <v>8740548.7799999993</v>
      </c>
      <c r="M39" s="27">
        <f>ROUND('2019'!M39/4,2)</f>
        <v>0</v>
      </c>
      <c r="N39" s="27">
        <f>ROUND('2019'!N39/4,2)</f>
        <v>0</v>
      </c>
      <c r="O39" s="27">
        <f>ROUND('2019'!O39/4,2)</f>
        <v>1104535.68</v>
      </c>
      <c r="P39" s="27">
        <f>ROUND('2019'!Q39/4,2)</f>
        <v>0</v>
      </c>
      <c r="Q39" s="27">
        <f>ROUND('2019'!R39/4,2)</f>
        <v>183713.2</v>
      </c>
      <c r="R39" s="27">
        <f>ROUND('2019'!S39/4,2)</f>
        <v>92419.35</v>
      </c>
      <c r="S39" s="27">
        <f>ROUND('2019'!T39/4,2)</f>
        <v>91293.85</v>
      </c>
      <c r="T39" s="27">
        <f>ROUND('2019'!U39/4,2)</f>
        <v>0</v>
      </c>
      <c r="U39" s="27">
        <f>ROUND('2019'!V39/4,2)</f>
        <v>0</v>
      </c>
      <c r="V39" s="27">
        <f>ROUND('2019'!W39/4,2)</f>
        <v>518507.13</v>
      </c>
      <c r="W39" s="27">
        <f>ROUND('2019'!X39/4,2)</f>
        <v>0</v>
      </c>
      <c r="X39" s="27">
        <f>ROUND('2019'!Y39/4,2)</f>
        <v>0</v>
      </c>
      <c r="Y39" s="27">
        <f>ROUND('2019'!Z39/4,2)</f>
        <v>30055.39</v>
      </c>
      <c r="Z39" s="27">
        <f>ROUND('2019'!AB39/4,2)</f>
        <v>0</v>
      </c>
      <c r="AA39" s="27">
        <f>ROUND('2019'!AC39/4,2)</f>
        <v>1895787.93</v>
      </c>
      <c r="AB39" s="27">
        <f>ROUND('2019'!AD39/4,2)</f>
        <v>1020859.54</v>
      </c>
      <c r="AC39" s="27">
        <f>ROUND('2019'!AE39/4,2)</f>
        <v>874928.39</v>
      </c>
      <c r="AD39" s="27">
        <f>ROUND('2019'!AF39/4,2)</f>
        <v>0</v>
      </c>
      <c r="AE39" s="27">
        <f>ROUND('2019'!AG39/4,2)</f>
        <v>0</v>
      </c>
      <c r="AF39" s="27">
        <f>ROUND('2019'!AH39/4,2)</f>
        <v>3140671.77</v>
      </c>
      <c r="AG39" s="27">
        <f>ROUND('2019'!AI39/4,2)</f>
        <v>0</v>
      </c>
      <c r="AH39" s="27">
        <f>ROUND('2019'!AJ39/4,2)</f>
        <v>0</v>
      </c>
      <c r="AI39" s="27">
        <f>ROUND('2019'!AK39/4,2)</f>
        <v>484643.21</v>
      </c>
      <c r="AJ39" s="27">
        <f>ROUND('2019'!AM39/4,2)</f>
        <v>0</v>
      </c>
      <c r="AK39" s="27">
        <f>ROUND('2019'!AN39/4,2)</f>
        <v>1092670.3999999999</v>
      </c>
      <c r="AL39" s="27">
        <f>ROUND('2019'!AO39/4,2)</f>
        <v>572018.03</v>
      </c>
      <c r="AM39" s="27">
        <f>ROUND('2019'!AP39/4,2)</f>
        <v>520652.37</v>
      </c>
      <c r="AN39" s="27">
        <f>ROUND('2019'!AQ39/4,2)</f>
        <v>0</v>
      </c>
      <c r="AO39" s="27">
        <f>ROUND('2019'!AR39/4,2)</f>
        <v>0</v>
      </c>
      <c r="AP39" s="27">
        <f>ROUND('2019'!AS39/4,2)</f>
        <v>2414761.7799999998</v>
      </c>
      <c r="AQ39" s="27">
        <f>ROUND('2019'!AT39/4,2)</f>
        <v>0</v>
      </c>
      <c r="AR39" s="27">
        <f>ROUND('2019'!AU39/4,2)</f>
        <v>0</v>
      </c>
      <c r="AS39" s="27">
        <f>ROUND('2019'!AV39/4,2)</f>
        <v>259227.76</v>
      </c>
      <c r="AT39" s="28">
        <f t="shared" si="1"/>
        <v>0</v>
      </c>
      <c r="AU39" s="29">
        <f t="shared" si="1"/>
        <v>8813340.9800000004</v>
      </c>
      <c r="AV39" s="29">
        <f t="shared" si="1"/>
        <v>4609665.97</v>
      </c>
      <c r="AW39" s="29">
        <f t="shared" si="1"/>
        <v>4203675.01</v>
      </c>
      <c r="AX39" s="29">
        <f t="shared" si="1"/>
        <v>0</v>
      </c>
      <c r="AY39" s="29">
        <f t="shared" si="1"/>
        <v>0</v>
      </c>
      <c r="AZ39" s="29">
        <f t="shared" si="1"/>
        <v>14814489.459999999</v>
      </c>
      <c r="BA39" s="29">
        <f t="shared" si="1"/>
        <v>0</v>
      </c>
      <c r="BB39" s="29">
        <f t="shared" si="1"/>
        <v>0</v>
      </c>
      <c r="BC39" s="29">
        <f t="shared" si="1"/>
        <v>1878462.04</v>
      </c>
      <c r="BD39" s="30">
        <f t="shared" si="2"/>
        <v>25506292.48</v>
      </c>
    </row>
    <row r="40" spans="1:56" s="25" customFormat="1" ht="16.5" customHeight="1" x14ac:dyDescent="0.25">
      <c r="A40" s="13">
        <v>1</v>
      </c>
      <c r="B40" s="20" t="s">
        <v>50</v>
      </c>
      <c r="C40" s="88">
        <v>17</v>
      </c>
      <c r="D40" s="88" t="s">
        <v>51</v>
      </c>
      <c r="E40" s="21" t="s">
        <v>18</v>
      </c>
      <c r="F40" s="21">
        <f>ROUND('2019'!F40/4,0)</f>
        <v>0</v>
      </c>
      <c r="G40" s="21">
        <f>ROUND('2019'!G40/4,0)</f>
        <v>0</v>
      </c>
      <c r="H40" s="21">
        <f>ROUND('2019'!H40/4,0)</f>
        <v>3145</v>
      </c>
      <c r="I40" s="21">
        <f>ROUND('2019'!I40/4,0)</f>
        <v>1353</v>
      </c>
      <c r="J40" s="21">
        <f>ROUND('2019'!J40/4,0)</f>
        <v>0</v>
      </c>
      <c r="K40" s="21">
        <f>ROUND('2019'!K40/4,0)</f>
        <v>0</v>
      </c>
      <c r="L40" s="21">
        <f>ROUND('2019'!L40/4,0)</f>
        <v>344</v>
      </c>
      <c r="M40" s="21">
        <f>ROUND('2019'!M40/4,0)</f>
        <v>0</v>
      </c>
      <c r="N40" s="21">
        <f>ROUND('2019'!N40/4,0)</f>
        <v>0</v>
      </c>
      <c r="O40" s="21">
        <f>ROUND('2019'!O40/4,0)</f>
        <v>73</v>
      </c>
      <c r="P40" s="21">
        <f>ROUND('2019'!Q40/4,0)</f>
        <v>0</v>
      </c>
      <c r="Q40" s="21">
        <f>ROUND('2019'!R40/4,0)</f>
        <v>0</v>
      </c>
      <c r="R40" s="21">
        <f>ROUND('2019'!S40/4,0)</f>
        <v>69</v>
      </c>
      <c r="S40" s="21">
        <f>ROUND('2019'!T40/4,0)</f>
        <v>49</v>
      </c>
      <c r="T40" s="21">
        <f>ROUND('2019'!U40/4,0)</f>
        <v>0</v>
      </c>
      <c r="U40" s="21">
        <f>ROUND('2019'!V40/4,0)</f>
        <v>0</v>
      </c>
      <c r="V40" s="21">
        <f>ROUND('2019'!W40/4,0)</f>
        <v>7</v>
      </c>
      <c r="W40" s="21">
        <f>ROUND('2019'!X40/4,0)</f>
        <v>0</v>
      </c>
      <c r="X40" s="21">
        <f>ROUND('2019'!Y40/4,0)</f>
        <v>0</v>
      </c>
      <c r="Y40" s="21">
        <f>ROUND('2019'!Z40/4,0)</f>
        <v>1</v>
      </c>
      <c r="Z40" s="21">
        <f>ROUND('2019'!AB40/4,0)</f>
        <v>0</v>
      </c>
      <c r="AA40" s="21">
        <f>ROUND('2019'!AC40/4,0)</f>
        <v>0</v>
      </c>
      <c r="AB40" s="21">
        <f>ROUND('2019'!AD40/4,0)</f>
        <v>1274</v>
      </c>
      <c r="AC40" s="21">
        <f>ROUND('2019'!AE40/4,0)</f>
        <v>591</v>
      </c>
      <c r="AD40" s="21">
        <f>ROUND('2019'!AF40/4,0)</f>
        <v>0</v>
      </c>
      <c r="AE40" s="21">
        <f>ROUND('2019'!AG40/4,0)</f>
        <v>0</v>
      </c>
      <c r="AF40" s="21">
        <f>ROUND('2019'!AH40/4,0)</f>
        <v>124</v>
      </c>
      <c r="AG40" s="21">
        <f>ROUND('2019'!AI40/4,0)</f>
        <v>0</v>
      </c>
      <c r="AH40" s="21">
        <f>ROUND('2019'!AJ40/4,0)</f>
        <v>0</v>
      </c>
      <c r="AI40" s="21">
        <f>ROUND('2019'!AK40/4,0)</f>
        <v>27</v>
      </c>
      <c r="AJ40" s="21">
        <f>ROUND('2019'!AM40/4,0)</f>
        <v>0</v>
      </c>
      <c r="AK40" s="21">
        <f>ROUND('2019'!AN40/4,0)</f>
        <v>0</v>
      </c>
      <c r="AL40" s="21">
        <f>ROUND('2019'!AO40/4,0)</f>
        <v>384</v>
      </c>
      <c r="AM40" s="21">
        <f>ROUND('2019'!AP40/4,0)</f>
        <v>176</v>
      </c>
      <c r="AN40" s="21">
        <f>ROUND('2019'!AQ40/4,0)</f>
        <v>0</v>
      </c>
      <c r="AO40" s="21">
        <f>ROUND('2019'!AR40/4,0)</f>
        <v>0</v>
      </c>
      <c r="AP40" s="21">
        <f>ROUND('2019'!AS40/4,0)</f>
        <v>51</v>
      </c>
      <c r="AQ40" s="21">
        <f>ROUND('2019'!AT40/4,0)</f>
        <v>0</v>
      </c>
      <c r="AR40" s="21">
        <f>ROUND('2019'!AU40/4,0)</f>
        <v>0</v>
      </c>
      <c r="AS40" s="21">
        <f>ROUND('2019'!AV40/4,0)</f>
        <v>9</v>
      </c>
      <c r="AT40" s="22">
        <f t="shared" si="1"/>
        <v>0</v>
      </c>
      <c r="AU40" s="23">
        <f t="shared" si="1"/>
        <v>0</v>
      </c>
      <c r="AV40" s="23">
        <f t="shared" si="1"/>
        <v>4872</v>
      </c>
      <c r="AW40" s="23">
        <f t="shared" si="1"/>
        <v>2169</v>
      </c>
      <c r="AX40" s="23">
        <f t="shared" si="1"/>
        <v>0</v>
      </c>
      <c r="AY40" s="23">
        <f t="shared" si="1"/>
        <v>0</v>
      </c>
      <c r="AZ40" s="23">
        <f t="shared" si="1"/>
        <v>526</v>
      </c>
      <c r="BA40" s="23">
        <f t="shared" si="1"/>
        <v>0</v>
      </c>
      <c r="BB40" s="23">
        <f t="shared" si="1"/>
        <v>0</v>
      </c>
      <c r="BC40" s="23">
        <f t="shared" si="1"/>
        <v>110</v>
      </c>
      <c r="BD40" s="24"/>
    </row>
    <row r="41" spans="1:56" s="33" customFormat="1" x14ac:dyDescent="0.25">
      <c r="A41" s="13">
        <v>1</v>
      </c>
      <c r="B41" s="32"/>
      <c r="C41" s="89"/>
      <c r="D41" s="89"/>
      <c r="E41" s="27" t="s">
        <v>19</v>
      </c>
      <c r="F41" s="27">
        <f>ROUND('2019'!F41/4,2)</f>
        <v>0</v>
      </c>
      <c r="G41" s="27">
        <f>ROUND('2019'!G41/4,2)</f>
        <v>4105765.82</v>
      </c>
      <c r="H41" s="27">
        <f>ROUND('2019'!H41/4,2)</f>
        <v>1862690.46</v>
      </c>
      <c r="I41" s="27">
        <f>ROUND('2019'!I41/4,2)</f>
        <v>2243075.36</v>
      </c>
      <c r="J41" s="27">
        <f>ROUND('2019'!J41/4,2)</f>
        <v>0</v>
      </c>
      <c r="K41" s="27">
        <f>ROUND('2019'!K41/4,2)</f>
        <v>0</v>
      </c>
      <c r="L41" s="27">
        <f>ROUND('2019'!L41/4,2)</f>
        <v>11853146.439999999</v>
      </c>
      <c r="M41" s="27">
        <f>ROUND('2019'!M41/4,2)</f>
        <v>0</v>
      </c>
      <c r="N41" s="27">
        <f>ROUND('2019'!N41/4,2)</f>
        <v>0</v>
      </c>
      <c r="O41" s="27">
        <f>ROUND('2019'!O41/4,2)</f>
        <v>1110655.8600000001</v>
      </c>
      <c r="P41" s="27">
        <f>ROUND('2019'!Q41/4,2)</f>
        <v>0</v>
      </c>
      <c r="Q41" s="27">
        <f>ROUND('2019'!R41/4,2)</f>
        <v>119889.59</v>
      </c>
      <c r="R41" s="27">
        <f>ROUND('2019'!S41/4,2)</f>
        <v>40213.599999999999</v>
      </c>
      <c r="S41" s="27">
        <f>ROUND('2019'!T41/4,2)</f>
        <v>79675.990000000005</v>
      </c>
      <c r="T41" s="27">
        <f>ROUND('2019'!U41/4,2)</f>
        <v>0</v>
      </c>
      <c r="U41" s="27">
        <f>ROUND('2019'!V41/4,2)</f>
        <v>0</v>
      </c>
      <c r="V41" s="27">
        <f>ROUND('2019'!W41/4,2)</f>
        <v>235613</v>
      </c>
      <c r="W41" s="27">
        <f>ROUND('2019'!X41/4,2)</f>
        <v>0</v>
      </c>
      <c r="X41" s="27">
        <f>ROUND('2019'!Y41/4,2)</f>
        <v>0</v>
      </c>
      <c r="Y41" s="27">
        <f>ROUND('2019'!Z41/4,2)</f>
        <v>11673.56</v>
      </c>
      <c r="Z41" s="27">
        <f>ROUND('2019'!AB41/4,2)</f>
        <v>0</v>
      </c>
      <c r="AA41" s="27">
        <f>ROUND('2019'!AC41/4,2)</f>
        <v>1733930.46</v>
      </c>
      <c r="AB41" s="27">
        <f>ROUND('2019'!AD41/4,2)</f>
        <v>754670.23</v>
      </c>
      <c r="AC41" s="27">
        <f>ROUND('2019'!AE41/4,2)</f>
        <v>979260.23</v>
      </c>
      <c r="AD41" s="27">
        <f>ROUND('2019'!AF41/4,2)</f>
        <v>0</v>
      </c>
      <c r="AE41" s="27">
        <f>ROUND('2019'!AG41/4,2)</f>
        <v>0</v>
      </c>
      <c r="AF41" s="27">
        <f>ROUND('2019'!AH41/4,2)</f>
        <v>4277282.2</v>
      </c>
      <c r="AG41" s="27">
        <f>ROUND('2019'!AI41/4,2)</f>
        <v>0</v>
      </c>
      <c r="AH41" s="27">
        <f>ROUND('2019'!AJ41/4,2)</f>
        <v>0</v>
      </c>
      <c r="AI41" s="27">
        <f>ROUND('2019'!AK41/4,2)</f>
        <v>400236.35</v>
      </c>
      <c r="AJ41" s="27">
        <f>ROUND('2019'!AM41/4,2)</f>
        <v>0</v>
      </c>
      <c r="AK41" s="27">
        <f>ROUND('2019'!AN41/4,2)</f>
        <v>518712.38</v>
      </c>
      <c r="AL41" s="27">
        <f>ROUND('2019'!AO41/4,2)</f>
        <v>227243.96</v>
      </c>
      <c r="AM41" s="27">
        <f>ROUND('2019'!AP41/4,2)</f>
        <v>291468.42</v>
      </c>
      <c r="AN41" s="27">
        <f>ROUND('2019'!AQ41/4,2)</f>
        <v>0</v>
      </c>
      <c r="AO41" s="27">
        <f>ROUND('2019'!AR41/4,2)</f>
        <v>0</v>
      </c>
      <c r="AP41" s="27">
        <f>ROUND('2019'!AS41/4,2)</f>
        <v>1758035.48</v>
      </c>
      <c r="AQ41" s="27">
        <f>ROUND('2019'!AT41/4,2)</f>
        <v>0</v>
      </c>
      <c r="AR41" s="27">
        <f>ROUND('2019'!AU41/4,2)</f>
        <v>0</v>
      </c>
      <c r="AS41" s="27">
        <f>ROUND('2019'!AV41/4,2)</f>
        <v>145085.68</v>
      </c>
      <c r="AT41" s="28">
        <f t="shared" si="1"/>
        <v>0</v>
      </c>
      <c r="AU41" s="29">
        <f t="shared" si="1"/>
        <v>6478298.25</v>
      </c>
      <c r="AV41" s="29">
        <f t="shared" si="1"/>
        <v>2884818.25</v>
      </c>
      <c r="AW41" s="29">
        <f t="shared" si="1"/>
        <v>3593480</v>
      </c>
      <c r="AX41" s="29">
        <f t="shared" si="1"/>
        <v>0</v>
      </c>
      <c r="AY41" s="29">
        <f t="shared" si="1"/>
        <v>0</v>
      </c>
      <c r="AZ41" s="29">
        <f t="shared" si="1"/>
        <v>18124077.119999997</v>
      </c>
      <c r="BA41" s="29">
        <f t="shared" si="1"/>
        <v>0</v>
      </c>
      <c r="BB41" s="29">
        <f t="shared" si="1"/>
        <v>0</v>
      </c>
      <c r="BC41" s="29">
        <f t="shared" si="1"/>
        <v>1667651.4500000002</v>
      </c>
      <c r="BD41" s="30">
        <f t="shared" si="2"/>
        <v>26270026.819999997</v>
      </c>
    </row>
    <row r="42" spans="1:56" s="25" customFormat="1" ht="15.75" customHeight="1" x14ac:dyDescent="0.25">
      <c r="A42" s="13">
        <v>1</v>
      </c>
      <c r="B42" s="20" t="s">
        <v>52</v>
      </c>
      <c r="C42" s="88">
        <v>18</v>
      </c>
      <c r="D42" s="88" t="s">
        <v>53</v>
      </c>
      <c r="E42" s="21" t="s">
        <v>18</v>
      </c>
      <c r="F42" s="21">
        <f>ROUND('2019'!F42/4,0)</f>
        <v>0</v>
      </c>
      <c r="G42" s="21">
        <f>ROUND('2019'!G42/4,0)</f>
        <v>0</v>
      </c>
      <c r="H42" s="21">
        <f>ROUND('2019'!H42/4,0)</f>
        <v>12484</v>
      </c>
      <c r="I42" s="21">
        <f>ROUND('2019'!I42/4,0)</f>
        <v>5113</v>
      </c>
      <c r="J42" s="21">
        <f>ROUND('2019'!J42/4,0)</f>
        <v>1968</v>
      </c>
      <c r="K42" s="21">
        <f>ROUND('2019'!K42/4,0)</f>
        <v>0</v>
      </c>
      <c r="L42" s="21">
        <f>ROUND('2019'!L42/4,0)</f>
        <v>0</v>
      </c>
      <c r="M42" s="21">
        <f>ROUND('2019'!M42/4,0)</f>
        <v>0</v>
      </c>
      <c r="N42" s="21">
        <f>ROUND('2019'!N42/4,0)</f>
        <v>0</v>
      </c>
      <c r="O42" s="21">
        <f>ROUND('2019'!O42/4,0)</f>
        <v>141</v>
      </c>
      <c r="P42" s="21">
        <f>ROUND('2019'!Q42/4,0)</f>
        <v>0</v>
      </c>
      <c r="Q42" s="21">
        <f>ROUND('2019'!R42/4,0)</f>
        <v>0</v>
      </c>
      <c r="R42" s="21">
        <f>ROUND('2019'!S42/4,0)</f>
        <v>490</v>
      </c>
      <c r="S42" s="21">
        <f>ROUND('2019'!T42/4,0)</f>
        <v>201</v>
      </c>
      <c r="T42" s="21">
        <f>ROUND('2019'!U42/4,0)</f>
        <v>90</v>
      </c>
      <c r="U42" s="21">
        <f>ROUND('2019'!V42/4,0)</f>
        <v>0</v>
      </c>
      <c r="V42" s="21">
        <f>ROUND('2019'!W42/4,0)</f>
        <v>0</v>
      </c>
      <c r="W42" s="21">
        <f>ROUND('2019'!X42/4,0)</f>
        <v>0</v>
      </c>
      <c r="X42" s="21">
        <f>ROUND('2019'!Y42/4,0)</f>
        <v>0</v>
      </c>
      <c r="Y42" s="21">
        <f>ROUND('2019'!Z42/4,0)</f>
        <v>4</v>
      </c>
      <c r="Z42" s="21">
        <f>ROUND('2019'!AB42/4,0)</f>
        <v>0</v>
      </c>
      <c r="AA42" s="21">
        <f>ROUND('2019'!AC42/4,0)</f>
        <v>0</v>
      </c>
      <c r="AB42" s="21">
        <f>ROUND('2019'!AD42/4,0)</f>
        <v>5930</v>
      </c>
      <c r="AC42" s="21">
        <f>ROUND('2019'!AE42/4,0)</f>
        <v>2429</v>
      </c>
      <c r="AD42" s="21">
        <f>ROUND('2019'!AF42/4,0)</f>
        <v>1002</v>
      </c>
      <c r="AE42" s="21">
        <f>ROUND('2019'!AG42/4,0)</f>
        <v>0</v>
      </c>
      <c r="AF42" s="21">
        <f>ROUND('2019'!AH42/4,0)</f>
        <v>0</v>
      </c>
      <c r="AG42" s="21">
        <f>ROUND('2019'!AI42/4,0)</f>
        <v>0</v>
      </c>
      <c r="AH42" s="21">
        <f>ROUND('2019'!AJ42/4,0)</f>
        <v>0</v>
      </c>
      <c r="AI42" s="21">
        <f>ROUND('2019'!AK42/4,0)</f>
        <v>68</v>
      </c>
      <c r="AJ42" s="21">
        <f>ROUND('2019'!AM42/4,0)</f>
        <v>0</v>
      </c>
      <c r="AK42" s="21">
        <f>ROUND('2019'!AN42/4,0)</f>
        <v>0</v>
      </c>
      <c r="AL42" s="21">
        <f>ROUND('2019'!AO42/4,0)</f>
        <v>2462</v>
      </c>
      <c r="AM42" s="21">
        <f>ROUND('2019'!AP42/4,0)</f>
        <v>1008</v>
      </c>
      <c r="AN42" s="21">
        <f>ROUND('2019'!AQ42/4,0)</f>
        <v>406</v>
      </c>
      <c r="AO42" s="21">
        <f>ROUND('2019'!AR42/4,0)</f>
        <v>0</v>
      </c>
      <c r="AP42" s="21">
        <f>ROUND('2019'!AS42/4,0)</f>
        <v>0</v>
      </c>
      <c r="AQ42" s="21">
        <f>ROUND('2019'!AT42/4,0)</f>
        <v>0</v>
      </c>
      <c r="AR42" s="21">
        <f>ROUND('2019'!AU42/4,0)</f>
        <v>0</v>
      </c>
      <c r="AS42" s="21">
        <f>ROUND('2019'!AV42/4,0)</f>
        <v>35</v>
      </c>
      <c r="AT42" s="22">
        <f t="shared" si="1"/>
        <v>0</v>
      </c>
      <c r="AU42" s="23">
        <f t="shared" si="1"/>
        <v>0</v>
      </c>
      <c r="AV42" s="23">
        <f t="shared" si="1"/>
        <v>21366</v>
      </c>
      <c r="AW42" s="23">
        <f t="shared" si="1"/>
        <v>8751</v>
      </c>
      <c r="AX42" s="23">
        <f t="shared" si="1"/>
        <v>3466</v>
      </c>
      <c r="AY42" s="23">
        <f t="shared" si="1"/>
        <v>0</v>
      </c>
      <c r="AZ42" s="23">
        <f t="shared" si="1"/>
        <v>0</v>
      </c>
      <c r="BA42" s="23">
        <f t="shared" si="1"/>
        <v>0</v>
      </c>
      <c r="BB42" s="23">
        <f t="shared" si="1"/>
        <v>0</v>
      </c>
      <c r="BC42" s="23">
        <f t="shared" si="1"/>
        <v>248</v>
      </c>
      <c r="BD42" s="24"/>
    </row>
    <row r="43" spans="1:56" s="33" customFormat="1" ht="16.5" customHeight="1" x14ac:dyDescent="0.25">
      <c r="A43" s="13">
        <v>1</v>
      </c>
      <c r="B43" s="32"/>
      <c r="C43" s="89"/>
      <c r="D43" s="89"/>
      <c r="E43" s="27" t="s">
        <v>19</v>
      </c>
      <c r="F43" s="27">
        <f>ROUND('2019'!F43/4,2)</f>
        <v>0</v>
      </c>
      <c r="G43" s="27">
        <f>ROUND('2019'!G43/4,2)</f>
        <v>21578658.48</v>
      </c>
      <c r="H43" s="27">
        <f>ROUND('2019'!H43/4,2)</f>
        <v>8325234.0700000003</v>
      </c>
      <c r="I43" s="27">
        <f>ROUND('2019'!I43/4,2)</f>
        <v>11657239.74</v>
      </c>
      <c r="J43" s="27">
        <f>ROUND('2019'!J43/4,2)</f>
        <v>1596184.68</v>
      </c>
      <c r="K43" s="27">
        <f>ROUND('2019'!K43/4,2)</f>
        <v>0</v>
      </c>
      <c r="L43" s="27">
        <f>ROUND('2019'!L43/4,2)</f>
        <v>0</v>
      </c>
      <c r="M43" s="27">
        <f>ROUND('2019'!M43/4,2)</f>
        <v>0</v>
      </c>
      <c r="N43" s="27">
        <f>ROUND('2019'!N43/4,2)</f>
        <v>0</v>
      </c>
      <c r="O43" s="27">
        <f>ROUND('2019'!O43/4,2)</f>
        <v>2021745.11</v>
      </c>
      <c r="P43" s="27">
        <f>ROUND('2019'!Q43/4,2)</f>
        <v>0</v>
      </c>
      <c r="Q43" s="27">
        <f>ROUND('2019'!R43/4,2)</f>
        <v>854817.68</v>
      </c>
      <c r="R43" s="27">
        <f>ROUND('2019'!S43/4,2)</f>
        <v>326479.77</v>
      </c>
      <c r="S43" s="27">
        <f>ROUND('2019'!T43/4,2)</f>
        <v>455273.12</v>
      </c>
      <c r="T43" s="27">
        <f>ROUND('2019'!U43/4,2)</f>
        <v>73064.789999999994</v>
      </c>
      <c r="U43" s="27">
        <f>ROUND('2019'!V43/4,2)</f>
        <v>0</v>
      </c>
      <c r="V43" s="27">
        <f>ROUND('2019'!W43/4,2)</f>
        <v>0</v>
      </c>
      <c r="W43" s="27">
        <f>ROUND('2019'!X43/4,2)</f>
        <v>0</v>
      </c>
      <c r="X43" s="27">
        <f>ROUND('2019'!Y43/4,2)</f>
        <v>0</v>
      </c>
      <c r="Y43" s="27">
        <f>ROUND('2019'!Z43/4,2)</f>
        <v>53391.16</v>
      </c>
      <c r="Z43" s="27">
        <f>ROUND('2019'!AB43/4,2)</f>
        <v>0</v>
      </c>
      <c r="AA43" s="27">
        <f>ROUND('2019'!AC43/4,2)</f>
        <v>10287901.73</v>
      </c>
      <c r="AB43" s="27">
        <f>ROUND('2019'!AD43/4,2)</f>
        <v>3954594.53</v>
      </c>
      <c r="AC43" s="27">
        <f>ROUND('2019'!AE43/4,2)</f>
        <v>5521163.9400000004</v>
      </c>
      <c r="AD43" s="27">
        <f>ROUND('2019'!AF43/4,2)</f>
        <v>812143.26</v>
      </c>
      <c r="AE43" s="27">
        <f>ROUND('2019'!AG43/4,2)</f>
        <v>0</v>
      </c>
      <c r="AF43" s="27">
        <f>ROUND('2019'!AH43/4,2)</f>
        <v>0</v>
      </c>
      <c r="AG43" s="27">
        <f>ROUND('2019'!AI43/4,2)</f>
        <v>0</v>
      </c>
      <c r="AH43" s="27">
        <f>ROUND('2019'!AJ43/4,2)</f>
        <v>0</v>
      </c>
      <c r="AI43" s="27">
        <f>ROUND('2019'!AK43/4,2)</f>
        <v>989516.09</v>
      </c>
      <c r="AJ43" s="27">
        <f>ROUND('2019'!AM43/4,2)</f>
        <v>0</v>
      </c>
      <c r="AK43" s="27">
        <f>ROUND('2019'!AN43/4,2)</f>
        <v>4261621.41</v>
      </c>
      <c r="AL43" s="27">
        <f>ROUND('2019'!AO43/4,2)</f>
        <v>1641788.74</v>
      </c>
      <c r="AM43" s="27">
        <f>ROUND('2019'!AP43/4,2)</f>
        <v>2291041.11</v>
      </c>
      <c r="AN43" s="27">
        <f>ROUND('2019'!AQ43/4,2)</f>
        <v>328791.56</v>
      </c>
      <c r="AO43" s="27">
        <f>ROUND('2019'!AR43/4,2)</f>
        <v>0</v>
      </c>
      <c r="AP43" s="27">
        <f>ROUND('2019'!AS43/4,2)</f>
        <v>0</v>
      </c>
      <c r="AQ43" s="27">
        <f>ROUND('2019'!AT43/4,2)</f>
        <v>0</v>
      </c>
      <c r="AR43" s="27">
        <f>ROUND('2019'!AU43/4,2)</f>
        <v>0</v>
      </c>
      <c r="AS43" s="27">
        <f>ROUND('2019'!AV43/4,2)</f>
        <v>494758.05</v>
      </c>
      <c r="AT43" s="28">
        <f t="shared" si="1"/>
        <v>0</v>
      </c>
      <c r="AU43" s="29">
        <f t="shared" si="1"/>
        <v>36982999.299999997</v>
      </c>
      <c r="AV43" s="29">
        <f t="shared" si="1"/>
        <v>14248097.109999999</v>
      </c>
      <c r="AW43" s="29">
        <f t="shared" si="1"/>
        <v>19924717.91</v>
      </c>
      <c r="AX43" s="29">
        <f t="shared" si="1"/>
        <v>2810184.29</v>
      </c>
      <c r="AY43" s="29">
        <f t="shared" si="1"/>
        <v>0</v>
      </c>
      <c r="AZ43" s="29">
        <f t="shared" si="1"/>
        <v>0</v>
      </c>
      <c r="BA43" s="29">
        <f t="shared" si="1"/>
        <v>0</v>
      </c>
      <c r="BB43" s="29">
        <f t="shared" si="1"/>
        <v>0</v>
      </c>
      <c r="BC43" s="29">
        <f t="shared" si="1"/>
        <v>3559410.41</v>
      </c>
      <c r="BD43" s="30">
        <f t="shared" si="2"/>
        <v>40542409.709999993</v>
      </c>
    </row>
    <row r="44" spans="1:56" s="25" customFormat="1" ht="19.5" customHeight="1" x14ac:dyDescent="0.25">
      <c r="A44" s="13">
        <v>1</v>
      </c>
      <c r="B44" s="20" t="s">
        <v>54</v>
      </c>
      <c r="C44" s="88">
        <v>19</v>
      </c>
      <c r="D44" s="88" t="s">
        <v>55</v>
      </c>
      <c r="E44" s="21" t="s">
        <v>18</v>
      </c>
      <c r="F44" s="21">
        <f>ROUND('2019'!F44/4,0)</f>
        <v>0</v>
      </c>
      <c r="G44" s="21">
        <f>ROUND('2019'!G44/4,0)</f>
        <v>0</v>
      </c>
      <c r="H44" s="21">
        <f>ROUND('2019'!H44/4,0)</f>
        <v>14679</v>
      </c>
      <c r="I44" s="21">
        <f>ROUND('2019'!I44/4,0)</f>
        <v>6749</v>
      </c>
      <c r="J44" s="21">
        <f>ROUND('2019'!J44/4,0)</f>
        <v>4974</v>
      </c>
      <c r="K44" s="21">
        <f>ROUND('2019'!K44/4,0)</f>
        <v>0</v>
      </c>
      <c r="L44" s="21">
        <f>ROUND('2019'!L44/4,0)</f>
        <v>0</v>
      </c>
      <c r="M44" s="21">
        <f>ROUND('2019'!M44/4,0)</f>
        <v>0</v>
      </c>
      <c r="N44" s="21">
        <f>ROUND('2019'!N44/4,0)</f>
        <v>0</v>
      </c>
      <c r="O44" s="21">
        <f>ROUND('2019'!O44/4,0)</f>
        <v>382</v>
      </c>
      <c r="P44" s="21">
        <f>ROUND('2019'!Q44/4,0)</f>
        <v>0</v>
      </c>
      <c r="Q44" s="21">
        <f>ROUND('2019'!R44/4,0)</f>
        <v>0</v>
      </c>
      <c r="R44" s="21">
        <f>ROUND('2019'!S44/4,0)</f>
        <v>234</v>
      </c>
      <c r="S44" s="21">
        <f>ROUND('2019'!T44/4,0)</f>
        <v>108</v>
      </c>
      <c r="T44" s="21">
        <f>ROUND('2019'!U44/4,0)</f>
        <v>57</v>
      </c>
      <c r="U44" s="21">
        <f>ROUND('2019'!V44/4,0)</f>
        <v>0</v>
      </c>
      <c r="V44" s="21">
        <f>ROUND('2019'!W44/4,0)</f>
        <v>0</v>
      </c>
      <c r="W44" s="21">
        <f>ROUND('2019'!X44/4,0)</f>
        <v>0</v>
      </c>
      <c r="X44" s="21">
        <f>ROUND('2019'!Y44/4,0)</f>
        <v>0</v>
      </c>
      <c r="Y44" s="21">
        <f>ROUND('2019'!Z44/4,0)</f>
        <v>6</v>
      </c>
      <c r="Z44" s="21">
        <f>ROUND('2019'!AB44/4,0)</f>
        <v>0</v>
      </c>
      <c r="AA44" s="21">
        <f>ROUND('2019'!AC44/4,0)</f>
        <v>0</v>
      </c>
      <c r="AB44" s="21">
        <f>ROUND('2019'!AD44/4,0)</f>
        <v>2063</v>
      </c>
      <c r="AC44" s="21">
        <f>ROUND('2019'!AE44/4,0)</f>
        <v>948</v>
      </c>
      <c r="AD44" s="21">
        <f>ROUND('2019'!AF44/4,0)</f>
        <v>343</v>
      </c>
      <c r="AE44" s="21">
        <f>ROUND('2019'!AG44/4,0)</f>
        <v>0</v>
      </c>
      <c r="AF44" s="21">
        <f>ROUND('2019'!AH44/4,0)</f>
        <v>0</v>
      </c>
      <c r="AG44" s="21">
        <f>ROUND('2019'!AI44/4,0)</f>
        <v>0</v>
      </c>
      <c r="AH44" s="21">
        <f>ROUND('2019'!AJ44/4,0)</f>
        <v>0</v>
      </c>
      <c r="AI44" s="21">
        <f>ROUND('2019'!AK44/4,0)</f>
        <v>39</v>
      </c>
      <c r="AJ44" s="21">
        <f>ROUND('2019'!AM44/4,0)</f>
        <v>0</v>
      </c>
      <c r="AK44" s="21">
        <f>ROUND('2019'!AN44/4,0)</f>
        <v>0</v>
      </c>
      <c r="AL44" s="21">
        <f>ROUND('2019'!AO44/4,0)</f>
        <v>1512</v>
      </c>
      <c r="AM44" s="21">
        <f>ROUND('2019'!AP44/4,0)</f>
        <v>695</v>
      </c>
      <c r="AN44" s="21">
        <f>ROUND('2019'!AQ44/4,0)</f>
        <v>343</v>
      </c>
      <c r="AO44" s="21">
        <f>ROUND('2019'!AR44/4,0)</f>
        <v>0</v>
      </c>
      <c r="AP44" s="21">
        <f>ROUND('2019'!AS44/4,0)</f>
        <v>0</v>
      </c>
      <c r="AQ44" s="21">
        <f>ROUND('2019'!AT44/4,0)</f>
        <v>0</v>
      </c>
      <c r="AR44" s="21">
        <f>ROUND('2019'!AU44/4,0)</f>
        <v>0</v>
      </c>
      <c r="AS44" s="21">
        <f>ROUND('2019'!AV44/4,0)</f>
        <v>24</v>
      </c>
      <c r="AT44" s="22">
        <f t="shared" si="1"/>
        <v>0</v>
      </c>
      <c r="AU44" s="23">
        <f t="shared" si="1"/>
        <v>0</v>
      </c>
      <c r="AV44" s="23">
        <f t="shared" si="1"/>
        <v>18488</v>
      </c>
      <c r="AW44" s="23">
        <f t="shared" si="1"/>
        <v>8500</v>
      </c>
      <c r="AX44" s="23">
        <f t="shared" si="1"/>
        <v>5717</v>
      </c>
      <c r="AY44" s="23">
        <f t="shared" si="1"/>
        <v>0</v>
      </c>
      <c r="AZ44" s="23">
        <f t="shared" si="1"/>
        <v>0</v>
      </c>
      <c r="BA44" s="23">
        <f t="shared" si="1"/>
        <v>0</v>
      </c>
      <c r="BB44" s="23">
        <f t="shared" si="1"/>
        <v>0</v>
      </c>
      <c r="BC44" s="23">
        <f t="shared" si="1"/>
        <v>451</v>
      </c>
      <c r="BD44" s="24"/>
    </row>
    <row r="45" spans="1:56" s="33" customFormat="1" ht="18.600000000000001" customHeight="1" x14ac:dyDescent="0.25">
      <c r="A45" s="13">
        <v>1</v>
      </c>
      <c r="B45" s="32"/>
      <c r="C45" s="89"/>
      <c r="D45" s="89"/>
      <c r="E45" s="27" t="s">
        <v>19</v>
      </c>
      <c r="F45" s="27">
        <f>ROUND('2019'!F45/4,2)</f>
        <v>0</v>
      </c>
      <c r="G45" s="27">
        <f>ROUND('2019'!G45/4,2)</f>
        <v>23431835.469999999</v>
      </c>
      <c r="H45" s="27">
        <f>ROUND('2019'!H45/4,2)</f>
        <v>9838964.6600000001</v>
      </c>
      <c r="I45" s="27">
        <f>ROUND('2019'!I45/4,2)</f>
        <v>9558674.8499999996</v>
      </c>
      <c r="J45" s="27">
        <f>ROUND('2019'!J45/4,2)</f>
        <v>4034195.96</v>
      </c>
      <c r="K45" s="27">
        <f>ROUND('2019'!K45/4,2)</f>
        <v>0</v>
      </c>
      <c r="L45" s="27">
        <f>ROUND('2019'!L45/4,2)</f>
        <v>0</v>
      </c>
      <c r="M45" s="27">
        <f>ROUND('2019'!M45/4,2)</f>
        <v>0</v>
      </c>
      <c r="N45" s="27">
        <f>ROUND('2019'!N45/4,2)</f>
        <v>0</v>
      </c>
      <c r="O45" s="27">
        <f>ROUND('2019'!O45/4,2)</f>
        <v>6195982.8300000001</v>
      </c>
      <c r="P45" s="27">
        <f>ROUND('2019'!Q45/4,2)</f>
        <v>0</v>
      </c>
      <c r="Q45" s="27">
        <f>ROUND('2019'!R45/4,2)</f>
        <v>355139</v>
      </c>
      <c r="R45" s="27">
        <f>ROUND('2019'!S45/4,2)</f>
        <v>156615.26999999999</v>
      </c>
      <c r="S45" s="27">
        <f>ROUND('2019'!T45/4,2)</f>
        <v>152153.66</v>
      </c>
      <c r="T45" s="27">
        <f>ROUND('2019'!U45/4,2)</f>
        <v>46370.07</v>
      </c>
      <c r="U45" s="27">
        <f>ROUND('2019'!V45/4,2)</f>
        <v>0</v>
      </c>
      <c r="V45" s="27">
        <f>ROUND('2019'!W45/4,2)</f>
        <v>0</v>
      </c>
      <c r="W45" s="27">
        <f>ROUND('2019'!X45/4,2)</f>
        <v>0</v>
      </c>
      <c r="X45" s="27">
        <f>ROUND('2019'!Y45/4,2)</f>
        <v>0</v>
      </c>
      <c r="Y45" s="27">
        <f>ROUND('2019'!Z45/4,2)</f>
        <v>102898.89</v>
      </c>
      <c r="Z45" s="27">
        <f>ROUND('2019'!AB45/4,2)</f>
        <v>0</v>
      </c>
      <c r="AA45" s="27">
        <f>ROUND('2019'!AC45/4,2)</f>
        <v>3003674.31</v>
      </c>
      <c r="AB45" s="27">
        <f>ROUND('2019'!AD45/4,2)</f>
        <v>1382417.93</v>
      </c>
      <c r="AC45" s="27">
        <f>ROUND('2019'!AE45/4,2)</f>
        <v>1343035.97</v>
      </c>
      <c r="AD45" s="27">
        <f>ROUND('2019'!AF45/4,2)</f>
        <v>278220.40999999997</v>
      </c>
      <c r="AE45" s="27">
        <f>ROUND('2019'!AG45/4,2)</f>
        <v>0</v>
      </c>
      <c r="AF45" s="27">
        <f>ROUND('2019'!AH45/4,2)</f>
        <v>0</v>
      </c>
      <c r="AG45" s="27">
        <f>ROUND('2019'!AI45/4,2)</f>
        <v>0</v>
      </c>
      <c r="AH45" s="27">
        <f>ROUND('2019'!AJ45/4,2)</f>
        <v>0</v>
      </c>
      <c r="AI45" s="27">
        <f>ROUND('2019'!AK45/4,2)</f>
        <v>661492.82999999996</v>
      </c>
      <c r="AJ45" s="27">
        <f>ROUND('2019'!AM45/4,2)</f>
        <v>0</v>
      </c>
      <c r="AK45" s="27">
        <f>ROUND('2019'!AN45/4,2)</f>
        <v>2276530.16</v>
      </c>
      <c r="AL45" s="27">
        <f>ROUND('2019'!AO45/4,2)</f>
        <v>1013592.35</v>
      </c>
      <c r="AM45" s="27">
        <f>ROUND('2019'!AP45/4,2)</f>
        <v>984717.4</v>
      </c>
      <c r="AN45" s="27">
        <f>ROUND('2019'!AQ45/4,2)</f>
        <v>278220.40999999997</v>
      </c>
      <c r="AO45" s="27">
        <f>ROUND('2019'!AR45/4,2)</f>
        <v>0</v>
      </c>
      <c r="AP45" s="27">
        <f>ROUND('2019'!AS45/4,2)</f>
        <v>0</v>
      </c>
      <c r="AQ45" s="27">
        <f>ROUND('2019'!AT45/4,2)</f>
        <v>0</v>
      </c>
      <c r="AR45" s="27">
        <f>ROUND('2019'!AU45/4,2)</f>
        <v>0</v>
      </c>
      <c r="AS45" s="27">
        <f>ROUND('2019'!AV45/4,2)</f>
        <v>389545.78</v>
      </c>
      <c r="AT45" s="28">
        <f t="shared" si="1"/>
        <v>0</v>
      </c>
      <c r="AU45" s="29">
        <f t="shared" si="1"/>
        <v>29067178.939999998</v>
      </c>
      <c r="AV45" s="29">
        <f t="shared" si="1"/>
        <v>12391590.210000001</v>
      </c>
      <c r="AW45" s="29">
        <f t="shared" si="1"/>
        <v>12038581.879999999</v>
      </c>
      <c r="AX45" s="29">
        <f t="shared" si="1"/>
        <v>4637006.8499999996</v>
      </c>
      <c r="AY45" s="29">
        <f t="shared" si="1"/>
        <v>0</v>
      </c>
      <c r="AZ45" s="29">
        <f t="shared" si="1"/>
        <v>0</v>
      </c>
      <c r="BA45" s="29">
        <f t="shared" si="1"/>
        <v>0</v>
      </c>
      <c r="BB45" s="29">
        <f t="shared" si="1"/>
        <v>0</v>
      </c>
      <c r="BC45" s="29">
        <f t="shared" si="1"/>
        <v>7349920.3300000001</v>
      </c>
      <c r="BD45" s="30">
        <f t="shared" si="2"/>
        <v>36417099.269999996</v>
      </c>
    </row>
    <row r="46" spans="1:56" s="25" customFormat="1" ht="16.5" customHeight="1" x14ac:dyDescent="0.25">
      <c r="A46" s="13">
        <v>1</v>
      </c>
      <c r="B46" s="20" t="s">
        <v>56</v>
      </c>
      <c r="C46" s="88">
        <v>20</v>
      </c>
      <c r="D46" s="88" t="s">
        <v>57</v>
      </c>
      <c r="E46" s="21" t="s">
        <v>18</v>
      </c>
      <c r="F46" s="21">
        <f>ROUND('2019'!F46/4,0)</f>
        <v>0</v>
      </c>
      <c r="G46" s="21">
        <f>ROUND('2019'!G46/4,0)</f>
        <v>0</v>
      </c>
      <c r="H46" s="21">
        <f>ROUND('2019'!H46/4,0)</f>
        <v>12268</v>
      </c>
      <c r="I46" s="21">
        <f>ROUND('2019'!I46/4,0)</f>
        <v>5970</v>
      </c>
      <c r="J46" s="21">
        <f>ROUND('2019'!J46/4,0)</f>
        <v>2300</v>
      </c>
      <c r="K46" s="21">
        <f>ROUND('2019'!K46/4,0)</f>
        <v>0</v>
      </c>
      <c r="L46" s="21">
        <f>ROUND('2019'!L46/4,0)</f>
        <v>0</v>
      </c>
      <c r="M46" s="21">
        <f>ROUND('2019'!M46/4,0)</f>
        <v>0</v>
      </c>
      <c r="N46" s="21">
        <f>ROUND('2019'!N46/4,0)</f>
        <v>0</v>
      </c>
      <c r="O46" s="21">
        <f>ROUND('2019'!O46/4,0)</f>
        <v>132</v>
      </c>
      <c r="P46" s="21">
        <f>ROUND('2019'!Q46/4,0)</f>
        <v>0</v>
      </c>
      <c r="Q46" s="21">
        <f>ROUND('2019'!R46/4,0)</f>
        <v>0</v>
      </c>
      <c r="R46" s="21">
        <f>ROUND('2019'!S46/4,0)</f>
        <v>446</v>
      </c>
      <c r="S46" s="21">
        <f>ROUND('2019'!T46/4,0)</f>
        <v>217</v>
      </c>
      <c r="T46" s="21">
        <f>ROUND('2019'!U46/4,0)</f>
        <v>72</v>
      </c>
      <c r="U46" s="21">
        <f>ROUND('2019'!V46/4,0)</f>
        <v>0</v>
      </c>
      <c r="V46" s="21">
        <f>ROUND('2019'!W46/4,0)</f>
        <v>0</v>
      </c>
      <c r="W46" s="21">
        <f>ROUND('2019'!X46/4,0)</f>
        <v>0</v>
      </c>
      <c r="X46" s="21">
        <f>ROUND('2019'!Y46/4,0)</f>
        <v>0</v>
      </c>
      <c r="Y46" s="21">
        <f>ROUND('2019'!Z46/4,0)</f>
        <v>6</v>
      </c>
      <c r="Z46" s="21">
        <f>ROUND('2019'!AB46/4,0)</f>
        <v>0</v>
      </c>
      <c r="AA46" s="21">
        <f>ROUND('2019'!AC46/4,0)</f>
        <v>0</v>
      </c>
      <c r="AB46" s="21">
        <f>ROUND('2019'!AD46/4,0)</f>
        <v>2924</v>
      </c>
      <c r="AC46" s="21">
        <f>ROUND('2019'!AE46/4,0)</f>
        <v>1423</v>
      </c>
      <c r="AD46" s="21">
        <f>ROUND('2019'!AF46/4,0)</f>
        <v>621</v>
      </c>
      <c r="AE46" s="21">
        <f>ROUND('2019'!AG46/4,0)</f>
        <v>0</v>
      </c>
      <c r="AF46" s="21">
        <f>ROUND('2019'!AH46/4,0)</f>
        <v>0</v>
      </c>
      <c r="AG46" s="21">
        <f>ROUND('2019'!AI46/4,0)</f>
        <v>0</v>
      </c>
      <c r="AH46" s="21">
        <f>ROUND('2019'!AJ46/4,0)</f>
        <v>0</v>
      </c>
      <c r="AI46" s="21">
        <f>ROUND('2019'!AK46/4,0)</f>
        <v>30</v>
      </c>
      <c r="AJ46" s="21">
        <f>ROUND('2019'!AM46/4,0)</f>
        <v>0</v>
      </c>
      <c r="AK46" s="21">
        <f>ROUND('2019'!AN46/4,0)</f>
        <v>0</v>
      </c>
      <c r="AL46" s="21">
        <f>ROUND('2019'!AO46/4,0)</f>
        <v>2342</v>
      </c>
      <c r="AM46" s="21">
        <f>ROUND('2019'!AP46/4,0)</f>
        <v>1140</v>
      </c>
      <c r="AN46" s="21">
        <f>ROUND('2019'!AQ46/4,0)</f>
        <v>440</v>
      </c>
      <c r="AO46" s="21">
        <f>ROUND('2019'!AR46/4,0)</f>
        <v>0</v>
      </c>
      <c r="AP46" s="21">
        <f>ROUND('2019'!AS46/4,0)</f>
        <v>0</v>
      </c>
      <c r="AQ46" s="21">
        <f>ROUND('2019'!AT46/4,0)</f>
        <v>0</v>
      </c>
      <c r="AR46" s="21">
        <f>ROUND('2019'!AU46/4,0)</f>
        <v>0</v>
      </c>
      <c r="AS46" s="21">
        <f>ROUND('2019'!AV46/4,0)</f>
        <v>25</v>
      </c>
      <c r="AT46" s="22">
        <f t="shared" si="1"/>
        <v>0</v>
      </c>
      <c r="AU46" s="23">
        <f t="shared" si="1"/>
        <v>0</v>
      </c>
      <c r="AV46" s="23">
        <f t="shared" si="1"/>
        <v>17980</v>
      </c>
      <c r="AW46" s="23">
        <f t="shared" si="1"/>
        <v>8750</v>
      </c>
      <c r="AX46" s="23">
        <f t="shared" si="1"/>
        <v>3433</v>
      </c>
      <c r="AY46" s="23">
        <f t="shared" si="1"/>
        <v>0</v>
      </c>
      <c r="AZ46" s="23">
        <f t="shared" si="1"/>
        <v>0</v>
      </c>
      <c r="BA46" s="23">
        <f t="shared" si="1"/>
        <v>0</v>
      </c>
      <c r="BB46" s="23">
        <f t="shared" si="1"/>
        <v>0</v>
      </c>
      <c r="BC46" s="23">
        <f t="shared" si="1"/>
        <v>193</v>
      </c>
      <c r="BD46" s="24"/>
    </row>
    <row r="47" spans="1:56" s="33" customFormat="1" ht="17.25" customHeight="1" x14ac:dyDescent="0.25">
      <c r="A47" s="13">
        <v>1</v>
      </c>
      <c r="B47" s="32"/>
      <c r="C47" s="89"/>
      <c r="D47" s="89"/>
      <c r="E47" s="27" t="s">
        <v>19</v>
      </c>
      <c r="F47" s="27">
        <f>ROUND('2019'!F47/4,2)</f>
        <v>0</v>
      </c>
      <c r="G47" s="27">
        <f>ROUND('2019'!G47/4,2)</f>
        <v>19245402.07</v>
      </c>
      <c r="H47" s="27">
        <f>ROUND('2019'!H47/4,2)</f>
        <v>7923803.9299999997</v>
      </c>
      <c r="I47" s="27">
        <f>ROUND('2019'!I47/4,2)</f>
        <v>9456434.6300000008</v>
      </c>
      <c r="J47" s="27">
        <f>ROUND('2019'!J47/4,2)</f>
        <v>1865163.52</v>
      </c>
      <c r="K47" s="27">
        <f>ROUND('2019'!K47/4,2)</f>
        <v>0</v>
      </c>
      <c r="L47" s="27">
        <f>ROUND('2019'!L47/4,2)</f>
        <v>0</v>
      </c>
      <c r="M47" s="27">
        <f>ROUND('2019'!M47/4,2)</f>
        <v>0</v>
      </c>
      <c r="N47" s="27">
        <f>ROUND('2019'!N47/4,2)</f>
        <v>0</v>
      </c>
      <c r="O47" s="27">
        <f>ROUND('2019'!O47/4,2)</f>
        <v>1925109.99</v>
      </c>
      <c r="P47" s="27">
        <f>ROUND('2019'!Q47/4,2)</f>
        <v>0</v>
      </c>
      <c r="Q47" s="27">
        <f>ROUND('2019'!R47/4,2)</f>
        <v>690315.16</v>
      </c>
      <c r="R47" s="27">
        <f>ROUND('2019'!S47/4,2)</f>
        <v>288068.18</v>
      </c>
      <c r="S47" s="27">
        <f>ROUND('2019'!T47/4,2)</f>
        <v>343786.64</v>
      </c>
      <c r="T47" s="27">
        <f>ROUND('2019'!U47/4,2)</f>
        <v>58460.35</v>
      </c>
      <c r="U47" s="27">
        <f>ROUND('2019'!V47/4,2)</f>
        <v>0</v>
      </c>
      <c r="V47" s="27">
        <f>ROUND('2019'!W47/4,2)</f>
        <v>0</v>
      </c>
      <c r="W47" s="27">
        <f>ROUND('2019'!X47/4,2)</f>
        <v>0</v>
      </c>
      <c r="X47" s="27">
        <f>ROUND('2019'!Y47/4,2)</f>
        <v>0</v>
      </c>
      <c r="Y47" s="27">
        <f>ROUND('2019'!Z47/4,2)</f>
        <v>75221.38</v>
      </c>
      <c r="Z47" s="27">
        <f>ROUND('2019'!AB47/4,2)</f>
        <v>0</v>
      </c>
      <c r="AA47" s="27">
        <f>ROUND('2019'!AC47/4,2)</f>
        <v>4646188.58</v>
      </c>
      <c r="AB47" s="27">
        <f>ROUND('2019'!AD47/4,2)</f>
        <v>1888518.39</v>
      </c>
      <c r="AC47" s="27">
        <f>ROUND('2019'!AE47/4,2)</f>
        <v>2253797.66</v>
      </c>
      <c r="AD47" s="27">
        <f>ROUND('2019'!AF47/4,2)</f>
        <v>503872.53</v>
      </c>
      <c r="AE47" s="27">
        <f>ROUND('2019'!AG47/4,2)</f>
        <v>0</v>
      </c>
      <c r="AF47" s="27">
        <f>ROUND('2019'!AH47/4,2)</f>
        <v>0</v>
      </c>
      <c r="AG47" s="27">
        <f>ROUND('2019'!AI47/4,2)</f>
        <v>0</v>
      </c>
      <c r="AH47" s="27">
        <f>ROUND('2019'!AJ47/4,2)</f>
        <v>0</v>
      </c>
      <c r="AI47" s="27">
        <f>ROUND('2019'!AK47/4,2)</f>
        <v>420682.5</v>
      </c>
      <c r="AJ47" s="27">
        <f>ROUND('2019'!AM47/4,2)</f>
        <v>0</v>
      </c>
      <c r="AK47" s="27">
        <f>ROUND('2019'!AN47/4,2)</f>
        <v>3674977.91</v>
      </c>
      <c r="AL47" s="27">
        <f>ROUND('2019'!AO47/4,2)</f>
        <v>1513000.95</v>
      </c>
      <c r="AM47" s="27">
        <f>ROUND('2019'!AP47/4,2)</f>
        <v>1805647.22</v>
      </c>
      <c r="AN47" s="27">
        <f>ROUND('2019'!AQ47/4,2)</f>
        <v>356329.75</v>
      </c>
      <c r="AO47" s="27">
        <f>ROUND('2019'!AR47/4,2)</f>
        <v>0</v>
      </c>
      <c r="AP47" s="27">
        <f>ROUND('2019'!AS47/4,2)</f>
        <v>0</v>
      </c>
      <c r="AQ47" s="27">
        <f>ROUND('2019'!AT47/4,2)</f>
        <v>0</v>
      </c>
      <c r="AR47" s="27">
        <f>ROUND('2019'!AU47/4,2)</f>
        <v>0</v>
      </c>
      <c r="AS47" s="27">
        <f>ROUND('2019'!AV47/4,2)</f>
        <v>364962.97</v>
      </c>
      <c r="AT47" s="28">
        <f t="shared" si="1"/>
        <v>0</v>
      </c>
      <c r="AU47" s="29">
        <f t="shared" si="1"/>
        <v>28256883.719999999</v>
      </c>
      <c r="AV47" s="29">
        <f t="shared" si="1"/>
        <v>11613391.449999999</v>
      </c>
      <c r="AW47" s="29">
        <f t="shared" si="1"/>
        <v>13859666.15</v>
      </c>
      <c r="AX47" s="29">
        <f t="shared" si="1"/>
        <v>2783826.15</v>
      </c>
      <c r="AY47" s="29">
        <f t="shared" si="1"/>
        <v>0</v>
      </c>
      <c r="AZ47" s="29">
        <f t="shared" si="1"/>
        <v>0</v>
      </c>
      <c r="BA47" s="29">
        <f t="shared" si="1"/>
        <v>0</v>
      </c>
      <c r="BB47" s="29">
        <f t="shared" si="1"/>
        <v>0</v>
      </c>
      <c r="BC47" s="29">
        <f t="shared" si="1"/>
        <v>2785976.84</v>
      </c>
      <c r="BD47" s="30">
        <f t="shared" si="2"/>
        <v>31042860.559999999</v>
      </c>
    </row>
    <row r="48" spans="1:56" s="25" customFormat="1" ht="18.75" customHeight="1" x14ac:dyDescent="0.25">
      <c r="A48" s="13">
        <v>1</v>
      </c>
      <c r="B48" s="20" t="s">
        <v>58</v>
      </c>
      <c r="C48" s="88">
        <v>21</v>
      </c>
      <c r="D48" s="88" t="s">
        <v>59</v>
      </c>
      <c r="E48" s="21" t="s">
        <v>18</v>
      </c>
      <c r="F48" s="21">
        <f>ROUND('2019'!F48/4,0)</f>
        <v>0</v>
      </c>
      <c r="G48" s="21">
        <f>ROUND('2019'!G48/4,0)</f>
        <v>0</v>
      </c>
      <c r="H48" s="21">
        <f>ROUND('2019'!H48/4,0)</f>
        <v>13465</v>
      </c>
      <c r="I48" s="21">
        <f>ROUND('2019'!I48/4,0)</f>
        <v>5138</v>
      </c>
      <c r="J48" s="21">
        <f>ROUND('2019'!J48/4,0)</f>
        <v>1684</v>
      </c>
      <c r="K48" s="21">
        <f>ROUND('2019'!K48/4,0)</f>
        <v>0</v>
      </c>
      <c r="L48" s="21">
        <f>ROUND('2019'!L48/4,0)</f>
        <v>0</v>
      </c>
      <c r="M48" s="21">
        <f>ROUND('2019'!M48/4,0)</f>
        <v>0</v>
      </c>
      <c r="N48" s="21">
        <f>ROUND('2019'!N48/4,0)</f>
        <v>0</v>
      </c>
      <c r="O48" s="21">
        <f>ROUND('2019'!O48/4,0)</f>
        <v>156</v>
      </c>
      <c r="P48" s="21">
        <f>ROUND('2019'!Q48/4,0)</f>
        <v>0</v>
      </c>
      <c r="Q48" s="21">
        <f>ROUND('2019'!R48/4,0)</f>
        <v>0</v>
      </c>
      <c r="R48" s="21">
        <f>ROUND('2019'!S48/4,0)</f>
        <v>329</v>
      </c>
      <c r="S48" s="21">
        <f>ROUND('2019'!T48/4,0)</f>
        <v>126</v>
      </c>
      <c r="T48" s="21">
        <f>ROUND('2019'!U48/4,0)</f>
        <v>41</v>
      </c>
      <c r="U48" s="21">
        <f>ROUND('2019'!V48/4,0)</f>
        <v>0</v>
      </c>
      <c r="V48" s="21">
        <f>ROUND('2019'!W48/4,0)</f>
        <v>0</v>
      </c>
      <c r="W48" s="21">
        <f>ROUND('2019'!X48/4,0)</f>
        <v>0</v>
      </c>
      <c r="X48" s="21">
        <f>ROUND('2019'!Y48/4,0)</f>
        <v>0</v>
      </c>
      <c r="Y48" s="21">
        <f>ROUND('2019'!Z48/4,0)</f>
        <v>2</v>
      </c>
      <c r="Z48" s="21">
        <f>ROUND('2019'!AB48/4,0)</f>
        <v>0</v>
      </c>
      <c r="AA48" s="21">
        <f>ROUND('2019'!AC48/4,0)</f>
        <v>0</v>
      </c>
      <c r="AB48" s="21">
        <f>ROUND('2019'!AD48/4,0)</f>
        <v>3950</v>
      </c>
      <c r="AC48" s="21">
        <f>ROUND('2019'!AE48/4,0)</f>
        <v>1507</v>
      </c>
      <c r="AD48" s="21">
        <f>ROUND('2019'!AF48/4,0)</f>
        <v>552</v>
      </c>
      <c r="AE48" s="21">
        <f>ROUND('2019'!AG48/4,0)</f>
        <v>0</v>
      </c>
      <c r="AF48" s="21">
        <f>ROUND('2019'!AH48/4,0)</f>
        <v>0</v>
      </c>
      <c r="AG48" s="21">
        <f>ROUND('2019'!AI48/4,0)</f>
        <v>0</v>
      </c>
      <c r="AH48" s="21">
        <f>ROUND('2019'!AJ48/4,0)</f>
        <v>0</v>
      </c>
      <c r="AI48" s="21">
        <f>ROUND('2019'!AK48/4,0)</f>
        <v>46</v>
      </c>
      <c r="AJ48" s="21">
        <f>ROUND('2019'!AM48/4,0)</f>
        <v>0</v>
      </c>
      <c r="AK48" s="21">
        <f>ROUND('2019'!AN48/4,0)</f>
        <v>0</v>
      </c>
      <c r="AL48" s="21">
        <f>ROUND('2019'!AO48/4,0)</f>
        <v>1911</v>
      </c>
      <c r="AM48" s="21">
        <f>ROUND('2019'!AP48/4,0)</f>
        <v>729</v>
      </c>
      <c r="AN48" s="21">
        <f>ROUND('2019'!AQ48/4,0)</f>
        <v>290</v>
      </c>
      <c r="AO48" s="21">
        <f>ROUND('2019'!AR48/4,0)</f>
        <v>0</v>
      </c>
      <c r="AP48" s="21">
        <f>ROUND('2019'!AS48/4,0)</f>
        <v>0</v>
      </c>
      <c r="AQ48" s="21">
        <f>ROUND('2019'!AT48/4,0)</f>
        <v>0</v>
      </c>
      <c r="AR48" s="21">
        <f>ROUND('2019'!AU48/4,0)</f>
        <v>0</v>
      </c>
      <c r="AS48" s="21">
        <f>ROUND('2019'!AV48/4,0)</f>
        <v>22</v>
      </c>
      <c r="AT48" s="22">
        <f t="shared" si="1"/>
        <v>0</v>
      </c>
      <c r="AU48" s="23">
        <f t="shared" ref="AU48:BC76" si="3">AK48+AA48+Q48+G48</f>
        <v>0</v>
      </c>
      <c r="AV48" s="23">
        <f t="shared" si="3"/>
        <v>19655</v>
      </c>
      <c r="AW48" s="23">
        <f t="shared" si="3"/>
        <v>7500</v>
      </c>
      <c r="AX48" s="23">
        <f t="shared" si="3"/>
        <v>2567</v>
      </c>
      <c r="AY48" s="23">
        <f t="shared" si="3"/>
        <v>0</v>
      </c>
      <c r="AZ48" s="23">
        <f t="shared" si="3"/>
        <v>0</v>
      </c>
      <c r="BA48" s="23">
        <f t="shared" si="3"/>
        <v>0</v>
      </c>
      <c r="BB48" s="23">
        <f t="shared" si="3"/>
        <v>0</v>
      </c>
      <c r="BC48" s="23">
        <f t="shared" si="3"/>
        <v>226</v>
      </c>
      <c r="BD48" s="24"/>
    </row>
    <row r="49" spans="1:56" s="33" customFormat="1" ht="15.75" customHeight="1" x14ac:dyDescent="0.25">
      <c r="A49" s="13">
        <v>1</v>
      </c>
      <c r="B49" s="32"/>
      <c r="C49" s="89"/>
      <c r="D49" s="89"/>
      <c r="E49" s="27" t="s">
        <v>19</v>
      </c>
      <c r="F49" s="27">
        <f>ROUND('2019'!F49/4,2)</f>
        <v>0</v>
      </c>
      <c r="G49" s="27">
        <f>ROUND('2019'!G49/4,2)</f>
        <v>19367477.829999998</v>
      </c>
      <c r="H49" s="27">
        <f>ROUND('2019'!H49/4,2)</f>
        <v>8348332.4699999997</v>
      </c>
      <c r="I49" s="27">
        <f>ROUND('2019'!I49/4,2)</f>
        <v>9653426.6099999994</v>
      </c>
      <c r="J49" s="27">
        <f>ROUND('2019'!J49/4,2)</f>
        <v>1365718.75</v>
      </c>
      <c r="K49" s="27">
        <f>ROUND('2019'!K49/4,2)</f>
        <v>0</v>
      </c>
      <c r="L49" s="27">
        <f>ROUND('2019'!L49/4,2)</f>
        <v>0</v>
      </c>
      <c r="M49" s="27">
        <f>ROUND('2019'!M49/4,2)</f>
        <v>0</v>
      </c>
      <c r="N49" s="27">
        <f>ROUND('2019'!N49/4,2)</f>
        <v>0</v>
      </c>
      <c r="O49" s="27">
        <f>ROUND('2019'!O49/4,2)</f>
        <v>2259453.5299999998</v>
      </c>
      <c r="P49" s="27">
        <f>ROUND('2019'!Q49/4,2)</f>
        <v>0</v>
      </c>
      <c r="Q49" s="27">
        <f>ROUND('2019'!R49/4,2)</f>
        <v>472702.26</v>
      </c>
      <c r="R49" s="27">
        <f>ROUND('2019'!S49/4,2)</f>
        <v>203768.47</v>
      </c>
      <c r="S49" s="27">
        <f>ROUND('2019'!T49/4,2)</f>
        <v>235623.58</v>
      </c>
      <c r="T49" s="27">
        <f>ROUND('2019'!U49/4,2)</f>
        <v>33310.21</v>
      </c>
      <c r="U49" s="27">
        <f>ROUND('2019'!V49/4,2)</f>
        <v>0</v>
      </c>
      <c r="V49" s="27">
        <f>ROUND('2019'!W49/4,2)</f>
        <v>0</v>
      </c>
      <c r="W49" s="27">
        <f>ROUND('2019'!X49/4,2)</f>
        <v>0</v>
      </c>
      <c r="X49" s="27">
        <f>ROUND('2019'!Y49/4,2)</f>
        <v>0</v>
      </c>
      <c r="Y49" s="27">
        <f>ROUND('2019'!Z49/4,2)</f>
        <v>29217.07</v>
      </c>
      <c r="Z49" s="27">
        <f>ROUND('2019'!AB49/4,2)</f>
        <v>0</v>
      </c>
      <c r="AA49" s="27">
        <f>ROUND('2019'!AC49/4,2)</f>
        <v>5728632.4000000004</v>
      </c>
      <c r="AB49" s="27">
        <f>ROUND('2019'!AD49/4,2)</f>
        <v>2449080.89</v>
      </c>
      <c r="AC49" s="27">
        <f>ROUND('2019'!AE49/4,2)</f>
        <v>2831945.51</v>
      </c>
      <c r="AD49" s="27">
        <f>ROUND('2019'!AF49/4,2)</f>
        <v>447605.99</v>
      </c>
      <c r="AE49" s="27">
        <f>ROUND('2019'!AG49/4,2)</f>
        <v>0</v>
      </c>
      <c r="AF49" s="27">
        <f>ROUND('2019'!AH49/4,2)</f>
        <v>0</v>
      </c>
      <c r="AG49" s="27">
        <f>ROUND('2019'!AI49/4,2)</f>
        <v>0</v>
      </c>
      <c r="AH49" s="27">
        <f>ROUND('2019'!AJ49/4,2)</f>
        <v>0</v>
      </c>
      <c r="AI49" s="27">
        <f>ROUND('2019'!AK49/4,2)</f>
        <v>649268.26</v>
      </c>
      <c r="AJ49" s="27">
        <f>ROUND('2019'!AM49/4,2)</f>
        <v>0</v>
      </c>
      <c r="AK49" s="27">
        <f>ROUND('2019'!AN49/4,2)</f>
        <v>2790051.85</v>
      </c>
      <c r="AL49" s="27">
        <f>ROUND('2019'!AO49/4,2)</f>
        <v>1184790.1599999999</v>
      </c>
      <c r="AM49" s="27">
        <f>ROUND('2019'!AP49/4,2)</f>
        <v>1370008.31</v>
      </c>
      <c r="AN49" s="27">
        <f>ROUND('2019'!AQ49/4,2)</f>
        <v>235253.38</v>
      </c>
      <c r="AO49" s="27">
        <f>ROUND('2019'!AR49/4,2)</f>
        <v>0</v>
      </c>
      <c r="AP49" s="27">
        <f>ROUND('2019'!AS49/4,2)</f>
        <v>0</v>
      </c>
      <c r="AQ49" s="27">
        <f>ROUND('2019'!AT49/4,2)</f>
        <v>0</v>
      </c>
      <c r="AR49" s="27">
        <f>ROUND('2019'!AU49/4,2)</f>
        <v>0</v>
      </c>
      <c r="AS49" s="27">
        <f>ROUND('2019'!AV49/4,2)</f>
        <v>308402.42</v>
      </c>
      <c r="AT49" s="28">
        <f t="shared" ref="AT49:AW112" si="4">AJ49+Z49+P49+F49</f>
        <v>0</v>
      </c>
      <c r="AU49" s="29">
        <f t="shared" si="3"/>
        <v>28358864.339999996</v>
      </c>
      <c r="AV49" s="29">
        <f t="shared" si="3"/>
        <v>12185971.99</v>
      </c>
      <c r="AW49" s="29">
        <f t="shared" si="3"/>
        <v>14091004.01</v>
      </c>
      <c r="AX49" s="29">
        <f t="shared" si="3"/>
        <v>2081888.33</v>
      </c>
      <c r="AY49" s="29">
        <f t="shared" si="3"/>
        <v>0</v>
      </c>
      <c r="AZ49" s="29">
        <f t="shared" si="3"/>
        <v>0</v>
      </c>
      <c r="BA49" s="29">
        <f t="shared" si="3"/>
        <v>0</v>
      </c>
      <c r="BB49" s="29">
        <f t="shared" si="3"/>
        <v>0</v>
      </c>
      <c r="BC49" s="29">
        <f t="shared" si="3"/>
        <v>3246341.28</v>
      </c>
      <c r="BD49" s="30">
        <f t="shared" si="2"/>
        <v>31605205.619999997</v>
      </c>
    </row>
    <row r="50" spans="1:56" s="25" customFormat="1" ht="18.75" customHeight="1" x14ac:dyDescent="0.25">
      <c r="A50" s="13">
        <v>1</v>
      </c>
      <c r="B50" s="20" t="s">
        <v>60</v>
      </c>
      <c r="C50" s="88">
        <v>22</v>
      </c>
      <c r="D50" s="88" t="s">
        <v>61</v>
      </c>
      <c r="E50" s="21" t="s">
        <v>18</v>
      </c>
      <c r="F50" s="21">
        <f>ROUND('2019'!F50/4,0)</f>
        <v>0</v>
      </c>
      <c r="G50" s="21">
        <f>ROUND('2019'!G50/4,0)</f>
        <v>0</v>
      </c>
      <c r="H50" s="21">
        <f>ROUND('2019'!H50/4,0)</f>
        <v>803</v>
      </c>
      <c r="I50" s="21">
        <f>ROUND('2019'!I50/4,0)</f>
        <v>4018</v>
      </c>
      <c r="J50" s="21">
        <f>ROUND('2019'!J50/4,0)</f>
        <v>0</v>
      </c>
      <c r="K50" s="21">
        <f>ROUND('2019'!K50/4,0)</f>
        <v>0</v>
      </c>
      <c r="L50" s="21">
        <f>ROUND('2019'!L50/4,0)</f>
        <v>0</v>
      </c>
      <c r="M50" s="21">
        <f>ROUND('2019'!M50/4,0)</f>
        <v>0</v>
      </c>
      <c r="N50" s="21">
        <f>ROUND('2019'!N50/4,0)</f>
        <v>0</v>
      </c>
      <c r="O50" s="21">
        <f>ROUND('2019'!O50/4,0)</f>
        <v>0</v>
      </c>
      <c r="P50" s="21">
        <f>ROUND('2019'!Q50/4,0)</f>
        <v>0</v>
      </c>
      <c r="Q50" s="21">
        <f>ROUND('2019'!R50/4,0)</f>
        <v>0</v>
      </c>
      <c r="R50" s="21">
        <f>ROUND('2019'!S50/4,0)</f>
        <v>47</v>
      </c>
      <c r="S50" s="21">
        <f>ROUND('2019'!T50/4,0)</f>
        <v>262</v>
      </c>
      <c r="T50" s="21">
        <f>ROUND('2019'!U50/4,0)</f>
        <v>0</v>
      </c>
      <c r="U50" s="21">
        <f>ROUND('2019'!V50/4,0)</f>
        <v>0</v>
      </c>
      <c r="V50" s="21">
        <f>ROUND('2019'!W50/4,0)</f>
        <v>0</v>
      </c>
      <c r="W50" s="21">
        <f>ROUND('2019'!X50/4,0)</f>
        <v>0</v>
      </c>
      <c r="X50" s="21">
        <f>ROUND('2019'!Y50/4,0)</f>
        <v>0</v>
      </c>
      <c r="Y50" s="21">
        <f>ROUND('2019'!Z50/4,0)</f>
        <v>0</v>
      </c>
      <c r="Z50" s="21">
        <f>ROUND('2019'!AB50/4,0)</f>
        <v>0</v>
      </c>
      <c r="AA50" s="21">
        <f>ROUND('2019'!AC50/4,0)</f>
        <v>0</v>
      </c>
      <c r="AB50" s="21">
        <f>ROUND('2019'!AD50/4,0)</f>
        <v>364</v>
      </c>
      <c r="AC50" s="21">
        <f>ROUND('2019'!AE50/4,0)</f>
        <v>1453</v>
      </c>
      <c r="AD50" s="21">
        <f>ROUND('2019'!AF50/4,0)</f>
        <v>0</v>
      </c>
      <c r="AE50" s="21">
        <f>ROUND('2019'!AG50/4,0)</f>
        <v>0</v>
      </c>
      <c r="AF50" s="21">
        <f>ROUND('2019'!AH50/4,0)</f>
        <v>0</v>
      </c>
      <c r="AG50" s="21">
        <f>ROUND('2019'!AI50/4,0)</f>
        <v>0</v>
      </c>
      <c r="AH50" s="21">
        <f>ROUND('2019'!AJ50/4,0)</f>
        <v>0</v>
      </c>
      <c r="AI50" s="21">
        <f>ROUND('2019'!AK50/4,0)</f>
        <v>0</v>
      </c>
      <c r="AJ50" s="21">
        <f>ROUND('2019'!AM50/4,0)</f>
        <v>0</v>
      </c>
      <c r="AK50" s="21">
        <f>ROUND('2019'!AN50/4,0)</f>
        <v>0</v>
      </c>
      <c r="AL50" s="21">
        <f>ROUND('2019'!AO50/4,0)</f>
        <v>1017</v>
      </c>
      <c r="AM50" s="21">
        <f>ROUND('2019'!AP50/4,0)</f>
        <v>1533</v>
      </c>
      <c r="AN50" s="21">
        <f>ROUND('2019'!AQ50/4,0)</f>
        <v>0</v>
      </c>
      <c r="AO50" s="21">
        <f>ROUND('2019'!AR50/4,0)</f>
        <v>0</v>
      </c>
      <c r="AP50" s="21">
        <f>ROUND('2019'!AS50/4,0)</f>
        <v>0</v>
      </c>
      <c r="AQ50" s="21">
        <f>ROUND('2019'!AT50/4,0)</f>
        <v>0</v>
      </c>
      <c r="AR50" s="21">
        <f>ROUND('2019'!AU50/4,0)</f>
        <v>0</v>
      </c>
      <c r="AS50" s="21">
        <f>ROUND('2019'!AV50/4,0)</f>
        <v>0</v>
      </c>
      <c r="AT50" s="22">
        <f t="shared" si="4"/>
        <v>0</v>
      </c>
      <c r="AU50" s="23">
        <f t="shared" si="3"/>
        <v>0</v>
      </c>
      <c r="AV50" s="23">
        <f t="shared" si="3"/>
        <v>2231</v>
      </c>
      <c r="AW50" s="23">
        <f t="shared" si="3"/>
        <v>7266</v>
      </c>
      <c r="AX50" s="23">
        <f t="shared" si="3"/>
        <v>0</v>
      </c>
      <c r="AY50" s="23">
        <f t="shared" si="3"/>
        <v>0</v>
      </c>
      <c r="AZ50" s="23">
        <f t="shared" si="3"/>
        <v>0</v>
      </c>
      <c r="BA50" s="23">
        <f t="shared" si="3"/>
        <v>0</v>
      </c>
      <c r="BB50" s="23">
        <f t="shared" si="3"/>
        <v>0</v>
      </c>
      <c r="BC50" s="23">
        <f t="shared" si="3"/>
        <v>0</v>
      </c>
      <c r="BD50" s="24"/>
    </row>
    <row r="51" spans="1:56" s="33" customFormat="1" ht="19.5" customHeight="1" x14ac:dyDescent="0.25">
      <c r="A51" s="13">
        <v>1</v>
      </c>
      <c r="B51" s="32"/>
      <c r="C51" s="89"/>
      <c r="D51" s="89"/>
      <c r="E51" s="27" t="s">
        <v>19</v>
      </c>
      <c r="F51" s="27">
        <f>ROUND('2019'!F51/4,2)</f>
        <v>0</v>
      </c>
      <c r="G51" s="27">
        <f>ROUND('2019'!G51/4,2)</f>
        <v>7200200.8300000001</v>
      </c>
      <c r="H51" s="27">
        <f>ROUND('2019'!H51/4,2)</f>
        <v>429726.43</v>
      </c>
      <c r="I51" s="27">
        <f>ROUND('2019'!I51/4,2)</f>
        <v>6770474.3899999997</v>
      </c>
      <c r="J51" s="27">
        <f>ROUND('2019'!J51/4,2)</f>
        <v>0</v>
      </c>
      <c r="K51" s="27">
        <f>ROUND('2019'!K51/4,2)</f>
        <v>0</v>
      </c>
      <c r="L51" s="27">
        <f>ROUND('2019'!L51/4,2)</f>
        <v>0</v>
      </c>
      <c r="M51" s="27">
        <f>ROUND('2019'!M51/4,2)</f>
        <v>0</v>
      </c>
      <c r="N51" s="27">
        <f>ROUND('2019'!N51/4,2)</f>
        <v>0</v>
      </c>
      <c r="O51" s="27">
        <f>ROUND('2019'!O51/4,2)</f>
        <v>0</v>
      </c>
      <c r="P51" s="27">
        <f>ROUND('2019'!Q51/4,2)</f>
        <v>0</v>
      </c>
      <c r="Q51" s="27">
        <f>ROUND('2019'!R51/4,2)</f>
        <v>465821.59</v>
      </c>
      <c r="R51" s="27">
        <f>ROUND('2019'!S51/4,2)</f>
        <v>25067.38</v>
      </c>
      <c r="S51" s="27">
        <f>ROUND('2019'!T51/4,2)</f>
        <v>440754.21</v>
      </c>
      <c r="T51" s="27">
        <f>ROUND('2019'!U51/4,2)</f>
        <v>0</v>
      </c>
      <c r="U51" s="27">
        <f>ROUND('2019'!V51/4,2)</f>
        <v>0</v>
      </c>
      <c r="V51" s="27">
        <f>ROUND('2019'!W51/4,2)</f>
        <v>0</v>
      </c>
      <c r="W51" s="27">
        <f>ROUND('2019'!X51/4,2)</f>
        <v>0</v>
      </c>
      <c r="X51" s="27">
        <f>ROUND('2019'!Y51/4,2)</f>
        <v>0</v>
      </c>
      <c r="Y51" s="27">
        <f>ROUND('2019'!Z51/4,2)</f>
        <v>0</v>
      </c>
      <c r="Z51" s="27">
        <f>ROUND('2019'!AB51/4,2)</f>
        <v>0</v>
      </c>
      <c r="AA51" s="27">
        <f>ROUND('2019'!AC51/4,2)</f>
        <v>2643205.08</v>
      </c>
      <c r="AB51" s="27">
        <f>ROUND('2019'!AD51/4,2)</f>
        <v>194570.58</v>
      </c>
      <c r="AC51" s="27">
        <f>ROUND('2019'!AE51/4,2)</f>
        <v>2448634.5</v>
      </c>
      <c r="AD51" s="27">
        <f>ROUND('2019'!AF51/4,2)</f>
        <v>0</v>
      </c>
      <c r="AE51" s="27">
        <f>ROUND('2019'!AG51/4,2)</f>
        <v>0</v>
      </c>
      <c r="AF51" s="27">
        <f>ROUND('2019'!AH51/4,2)</f>
        <v>0</v>
      </c>
      <c r="AG51" s="27">
        <f>ROUND('2019'!AI51/4,2)</f>
        <v>0</v>
      </c>
      <c r="AH51" s="27">
        <f>ROUND('2019'!AJ51/4,2)</f>
        <v>0</v>
      </c>
      <c r="AI51" s="27">
        <f>ROUND('2019'!AK51/4,2)</f>
        <v>0</v>
      </c>
      <c r="AJ51" s="27">
        <f>ROUND('2019'!AM51/4,2)</f>
        <v>0</v>
      </c>
      <c r="AK51" s="27">
        <f>ROUND('2019'!AN51/4,2)</f>
        <v>3127629.55</v>
      </c>
      <c r="AL51" s="27">
        <f>ROUND('2019'!AO51/4,2)</f>
        <v>544320.15</v>
      </c>
      <c r="AM51" s="27">
        <f>ROUND('2019'!AP51/4,2)</f>
        <v>2583309.4</v>
      </c>
      <c r="AN51" s="27">
        <f>ROUND('2019'!AQ51/4,2)</f>
        <v>0</v>
      </c>
      <c r="AO51" s="27">
        <f>ROUND('2019'!AR51/4,2)</f>
        <v>0</v>
      </c>
      <c r="AP51" s="27">
        <f>ROUND('2019'!AS51/4,2)</f>
        <v>0</v>
      </c>
      <c r="AQ51" s="27">
        <f>ROUND('2019'!AT51/4,2)</f>
        <v>0</v>
      </c>
      <c r="AR51" s="27">
        <f>ROUND('2019'!AU51/4,2)</f>
        <v>0</v>
      </c>
      <c r="AS51" s="27">
        <f>ROUND('2019'!AV51/4,2)</f>
        <v>0</v>
      </c>
      <c r="AT51" s="28">
        <f t="shared" si="4"/>
        <v>0</v>
      </c>
      <c r="AU51" s="29">
        <f t="shared" si="3"/>
        <v>13436857.050000001</v>
      </c>
      <c r="AV51" s="29">
        <f t="shared" si="3"/>
        <v>1193684.54</v>
      </c>
      <c r="AW51" s="29">
        <f t="shared" si="3"/>
        <v>12243172.5</v>
      </c>
      <c r="AX51" s="29">
        <f t="shared" si="3"/>
        <v>0</v>
      </c>
      <c r="AY51" s="29">
        <f t="shared" si="3"/>
        <v>0</v>
      </c>
      <c r="AZ51" s="29">
        <f t="shared" si="3"/>
        <v>0</v>
      </c>
      <c r="BA51" s="29">
        <f t="shared" si="3"/>
        <v>0</v>
      </c>
      <c r="BB51" s="29">
        <f t="shared" si="3"/>
        <v>0</v>
      </c>
      <c r="BC51" s="29">
        <f t="shared" si="3"/>
        <v>0</v>
      </c>
      <c r="BD51" s="30">
        <f t="shared" si="2"/>
        <v>13436857.050000001</v>
      </c>
    </row>
    <row r="52" spans="1:56" s="25" customFormat="1" ht="22.5" customHeight="1" x14ac:dyDescent="0.25">
      <c r="A52" s="13">
        <v>1</v>
      </c>
      <c r="B52" s="20" t="s">
        <v>62</v>
      </c>
      <c r="C52" s="88">
        <v>23</v>
      </c>
      <c r="D52" s="88" t="s">
        <v>63</v>
      </c>
      <c r="E52" s="21" t="s">
        <v>18</v>
      </c>
      <c r="F52" s="21">
        <f>ROUND('2019'!F52/4,0)</f>
        <v>0</v>
      </c>
      <c r="G52" s="21">
        <f>ROUND('2019'!G52/4,0)</f>
        <v>0</v>
      </c>
      <c r="H52" s="21">
        <f>ROUND('2019'!H52/4,0)</f>
        <v>12939</v>
      </c>
      <c r="I52" s="21">
        <f>ROUND('2019'!I52/4,0)</f>
        <v>4272</v>
      </c>
      <c r="J52" s="21">
        <f>ROUND('2019'!J52/4,0)</f>
        <v>1501</v>
      </c>
      <c r="K52" s="21">
        <f>ROUND('2019'!K52/4,0)</f>
        <v>0</v>
      </c>
      <c r="L52" s="21">
        <f>ROUND('2019'!L52/4,0)</f>
        <v>316</v>
      </c>
      <c r="M52" s="21">
        <f>ROUND('2019'!M52/4,0)</f>
        <v>0</v>
      </c>
      <c r="N52" s="21">
        <f>ROUND('2019'!N52/4,0)</f>
        <v>0</v>
      </c>
      <c r="O52" s="21">
        <f>ROUND('2019'!O52/4,0)</f>
        <v>83</v>
      </c>
      <c r="P52" s="21">
        <f>ROUND('2019'!Q52/4,0)</f>
        <v>0</v>
      </c>
      <c r="Q52" s="21">
        <f>ROUND('2019'!R52/4,0)</f>
        <v>0</v>
      </c>
      <c r="R52" s="21">
        <f>ROUND('2019'!S52/4,0)</f>
        <v>393</v>
      </c>
      <c r="S52" s="21">
        <f>ROUND('2019'!T52/4,0)</f>
        <v>132</v>
      </c>
      <c r="T52" s="21">
        <f>ROUND('2019'!U52/4,0)</f>
        <v>33</v>
      </c>
      <c r="U52" s="21">
        <f>ROUND('2019'!V52/4,0)</f>
        <v>0</v>
      </c>
      <c r="V52" s="21">
        <f>ROUND('2019'!W52/4,0)</f>
        <v>7</v>
      </c>
      <c r="W52" s="21">
        <f>ROUND('2019'!X52/4,0)</f>
        <v>0</v>
      </c>
      <c r="X52" s="21">
        <f>ROUND('2019'!Y52/4,0)</f>
        <v>0</v>
      </c>
      <c r="Y52" s="21">
        <f>ROUND('2019'!Z52/4,0)</f>
        <v>4</v>
      </c>
      <c r="Z52" s="21">
        <f>ROUND('2019'!AB52/4,0)</f>
        <v>0</v>
      </c>
      <c r="AA52" s="21">
        <f>ROUND('2019'!AC52/4,0)</f>
        <v>0</v>
      </c>
      <c r="AB52" s="21">
        <f>ROUND('2019'!AD52/4,0)</f>
        <v>3590</v>
      </c>
      <c r="AC52" s="21">
        <f>ROUND('2019'!AE52/4,0)</f>
        <v>1230</v>
      </c>
      <c r="AD52" s="21">
        <f>ROUND('2019'!AF52/4,0)</f>
        <v>476</v>
      </c>
      <c r="AE52" s="21">
        <f>ROUND('2019'!AG52/4,0)</f>
        <v>0</v>
      </c>
      <c r="AF52" s="21">
        <f>ROUND('2019'!AH52/4,0)</f>
        <v>71</v>
      </c>
      <c r="AG52" s="21">
        <f>ROUND('2019'!AI52/4,0)</f>
        <v>0</v>
      </c>
      <c r="AH52" s="21">
        <f>ROUND('2019'!AJ52/4,0)</f>
        <v>0</v>
      </c>
      <c r="AI52" s="21">
        <f>ROUND('2019'!AK52/4,0)</f>
        <v>22</v>
      </c>
      <c r="AJ52" s="21">
        <f>ROUND('2019'!AM52/4,0)</f>
        <v>0</v>
      </c>
      <c r="AK52" s="21">
        <f>ROUND('2019'!AN52/4,0)</f>
        <v>0</v>
      </c>
      <c r="AL52" s="21">
        <f>ROUND('2019'!AO52/4,0)</f>
        <v>1693</v>
      </c>
      <c r="AM52" s="21">
        <f>ROUND('2019'!AP52/4,0)</f>
        <v>616</v>
      </c>
      <c r="AN52" s="21">
        <f>ROUND('2019'!AQ52/4,0)</f>
        <v>165</v>
      </c>
      <c r="AO52" s="21">
        <f>ROUND('2019'!AR52/4,0)</f>
        <v>0</v>
      </c>
      <c r="AP52" s="21">
        <f>ROUND('2019'!AS52/4,0)</f>
        <v>43</v>
      </c>
      <c r="AQ52" s="21">
        <f>ROUND('2019'!AT52/4,0)</f>
        <v>0</v>
      </c>
      <c r="AR52" s="21">
        <f>ROUND('2019'!AU52/4,0)</f>
        <v>0</v>
      </c>
      <c r="AS52" s="21">
        <f>ROUND('2019'!AV52/4,0)</f>
        <v>10</v>
      </c>
      <c r="AT52" s="22">
        <f t="shared" si="4"/>
        <v>0</v>
      </c>
      <c r="AU52" s="23">
        <f t="shared" si="3"/>
        <v>0</v>
      </c>
      <c r="AV52" s="23">
        <f t="shared" si="3"/>
        <v>18615</v>
      </c>
      <c r="AW52" s="23">
        <f t="shared" si="3"/>
        <v>6250</v>
      </c>
      <c r="AX52" s="23">
        <f t="shared" si="3"/>
        <v>2175</v>
      </c>
      <c r="AY52" s="23">
        <f t="shared" si="3"/>
        <v>0</v>
      </c>
      <c r="AZ52" s="23">
        <f t="shared" si="3"/>
        <v>437</v>
      </c>
      <c r="BA52" s="23">
        <f t="shared" si="3"/>
        <v>0</v>
      </c>
      <c r="BB52" s="23">
        <f t="shared" si="3"/>
        <v>0</v>
      </c>
      <c r="BC52" s="23">
        <f t="shared" si="3"/>
        <v>119</v>
      </c>
      <c r="BD52" s="24"/>
    </row>
    <row r="53" spans="1:56" s="33" customFormat="1" ht="21.75" customHeight="1" x14ac:dyDescent="0.25">
      <c r="A53" s="13">
        <v>1</v>
      </c>
      <c r="B53" s="32"/>
      <c r="C53" s="89"/>
      <c r="D53" s="89"/>
      <c r="E53" s="27" t="s">
        <v>19</v>
      </c>
      <c r="F53" s="27">
        <f>ROUND('2019'!F53/4,2)</f>
        <v>0</v>
      </c>
      <c r="G53" s="27">
        <f>ROUND('2019'!G53/4,2)</f>
        <v>18880773.559999999</v>
      </c>
      <c r="H53" s="27">
        <f>ROUND('2019'!H53/4,2)</f>
        <v>8086445.6699999999</v>
      </c>
      <c r="I53" s="27">
        <f>ROUND('2019'!I53/4,2)</f>
        <v>9577189.6199999992</v>
      </c>
      <c r="J53" s="27">
        <f>ROUND('2019'!J53/4,2)</f>
        <v>1217138.27</v>
      </c>
      <c r="K53" s="27">
        <f>ROUND('2019'!K53/4,2)</f>
        <v>0</v>
      </c>
      <c r="L53" s="27">
        <f>ROUND('2019'!L53/4,2)</f>
        <v>11667555.15</v>
      </c>
      <c r="M53" s="27">
        <f>ROUND('2019'!M53/4,2)</f>
        <v>0</v>
      </c>
      <c r="N53" s="27">
        <f>ROUND('2019'!N53/4,2)</f>
        <v>0</v>
      </c>
      <c r="O53" s="27">
        <f>ROUND('2019'!O53/4,2)</f>
        <v>1541686.34</v>
      </c>
      <c r="P53" s="27">
        <f>ROUND('2019'!Q53/4,2)</f>
        <v>0</v>
      </c>
      <c r="Q53" s="27">
        <f>ROUND('2019'!R53/4,2)</f>
        <v>554856.67000000004</v>
      </c>
      <c r="R53" s="27">
        <f>ROUND('2019'!S53/4,2)</f>
        <v>243382.83</v>
      </c>
      <c r="S53" s="27">
        <f>ROUND('2019'!T53/4,2)</f>
        <v>285014.32</v>
      </c>
      <c r="T53" s="27">
        <f>ROUND('2019'!U53/4,2)</f>
        <v>26459.53</v>
      </c>
      <c r="U53" s="27">
        <f>ROUND('2019'!V53/4,2)</f>
        <v>0</v>
      </c>
      <c r="V53" s="27">
        <f>ROUND('2019'!W53/4,2)</f>
        <v>289278.23</v>
      </c>
      <c r="W53" s="27">
        <f>ROUND('2019'!X53/4,2)</f>
        <v>0</v>
      </c>
      <c r="X53" s="27">
        <f>ROUND('2019'!Y53/4,2)</f>
        <v>0</v>
      </c>
      <c r="Y53" s="27">
        <f>ROUND('2019'!Z53/4,2)</f>
        <v>83931.35</v>
      </c>
      <c r="Z53" s="27">
        <f>ROUND('2019'!AB53/4,2)</f>
        <v>0</v>
      </c>
      <c r="AA53" s="27">
        <f>ROUND('2019'!AC53/4,2)</f>
        <v>5372335.6100000003</v>
      </c>
      <c r="AB53" s="27">
        <f>ROUND('2019'!AD53/4,2)</f>
        <v>2248542.09</v>
      </c>
      <c r="AC53" s="27">
        <f>ROUND('2019'!AE53/4,2)</f>
        <v>2737484.42</v>
      </c>
      <c r="AD53" s="27">
        <f>ROUND('2019'!AF53/4,2)</f>
        <v>386309.1</v>
      </c>
      <c r="AE53" s="27">
        <f>ROUND('2019'!AG53/4,2)</f>
        <v>0</v>
      </c>
      <c r="AF53" s="27">
        <f>ROUND('2019'!AH53/4,2)</f>
        <v>2603504.04</v>
      </c>
      <c r="AG53" s="27">
        <f>ROUND('2019'!AI53/4,2)</f>
        <v>0</v>
      </c>
      <c r="AH53" s="27">
        <f>ROUND('2019'!AJ53/4,2)</f>
        <v>0</v>
      </c>
      <c r="AI53" s="27">
        <f>ROUND('2019'!AK53/4,2)</f>
        <v>404195.7</v>
      </c>
      <c r="AJ53" s="27">
        <f>ROUND('2019'!AM53/4,2)</f>
        <v>0</v>
      </c>
      <c r="AK53" s="27">
        <f>ROUND('2019'!AN53/4,2)</f>
        <v>2526479.73</v>
      </c>
      <c r="AL53" s="27">
        <f>ROUND('2019'!AO53/4,2)</f>
        <v>1049881.0900000001</v>
      </c>
      <c r="AM53" s="27">
        <f>ROUND('2019'!AP53/4,2)</f>
        <v>1342537.03</v>
      </c>
      <c r="AN53" s="27">
        <f>ROUND('2019'!AQ53/4,2)</f>
        <v>134061.60999999999</v>
      </c>
      <c r="AO53" s="27">
        <f>ROUND('2019'!AR53/4,2)</f>
        <v>0</v>
      </c>
      <c r="AP53" s="27">
        <f>ROUND('2019'!AS53/4,2)</f>
        <v>1510675.19</v>
      </c>
      <c r="AQ53" s="27">
        <f>ROUND('2019'!AT53/4,2)</f>
        <v>0</v>
      </c>
      <c r="AR53" s="27">
        <f>ROUND('2019'!AU53/4,2)</f>
        <v>0</v>
      </c>
      <c r="AS53" s="27">
        <f>ROUND('2019'!AV53/4,2)</f>
        <v>178906.3</v>
      </c>
      <c r="AT53" s="28">
        <f t="shared" si="4"/>
        <v>0</v>
      </c>
      <c r="AU53" s="29">
        <f t="shared" si="3"/>
        <v>27334445.57</v>
      </c>
      <c r="AV53" s="29">
        <f t="shared" si="3"/>
        <v>11628251.68</v>
      </c>
      <c r="AW53" s="29">
        <f t="shared" si="3"/>
        <v>13942225.390000001</v>
      </c>
      <c r="AX53" s="29">
        <f t="shared" si="3"/>
        <v>1763968.51</v>
      </c>
      <c r="AY53" s="29">
        <f t="shared" si="3"/>
        <v>0</v>
      </c>
      <c r="AZ53" s="29">
        <f t="shared" si="3"/>
        <v>16071012.609999999</v>
      </c>
      <c r="BA53" s="29">
        <f t="shared" si="3"/>
        <v>0</v>
      </c>
      <c r="BB53" s="29">
        <f t="shared" si="3"/>
        <v>0</v>
      </c>
      <c r="BC53" s="29">
        <f t="shared" si="3"/>
        <v>2208719.69</v>
      </c>
      <c r="BD53" s="30">
        <f t="shared" si="2"/>
        <v>45614177.870000005</v>
      </c>
    </row>
    <row r="54" spans="1:56" s="25" customFormat="1" ht="19.5" customHeight="1" x14ac:dyDescent="0.25">
      <c r="A54" s="13">
        <v>1</v>
      </c>
      <c r="B54" s="20" t="s">
        <v>64</v>
      </c>
      <c r="C54" s="88">
        <v>24</v>
      </c>
      <c r="D54" s="88" t="s">
        <v>65</v>
      </c>
      <c r="E54" s="21" t="s">
        <v>18</v>
      </c>
      <c r="F54" s="21">
        <f>ROUND('2019'!F54/4,0)</f>
        <v>0</v>
      </c>
      <c r="G54" s="21">
        <f>ROUND('2019'!G54/4,0)</f>
        <v>0</v>
      </c>
      <c r="H54" s="21">
        <f>ROUND('2019'!H54/4,0)</f>
        <v>14831</v>
      </c>
      <c r="I54" s="21">
        <f>ROUND('2019'!I54/4,0)</f>
        <v>6631</v>
      </c>
      <c r="J54" s="21">
        <f>ROUND('2019'!J54/4,0)</f>
        <v>2174</v>
      </c>
      <c r="K54" s="21">
        <f>ROUND('2019'!K54/4,0)</f>
        <v>0</v>
      </c>
      <c r="L54" s="21">
        <f>ROUND('2019'!L54/4,0)</f>
        <v>337</v>
      </c>
      <c r="M54" s="21">
        <f>ROUND('2019'!M54/4,0)</f>
        <v>0</v>
      </c>
      <c r="N54" s="21">
        <f>ROUND('2019'!N54/4,0)</f>
        <v>0</v>
      </c>
      <c r="O54" s="21">
        <f>ROUND('2019'!O54/4,0)</f>
        <v>170</v>
      </c>
      <c r="P54" s="21">
        <f>ROUND('2019'!Q54/4,0)</f>
        <v>0</v>
      </c>
      <c r="Q54" s="21">
        <f>ROUND('2019'!R54/4,0)</f>
        <v>0</v>
      </c>
      <c r="R54" s="21">
        <f>ROUND('2019'!S54/4,0)</f>
        <v>1450</v>
      </c>
      <c r="S54" s="21">
        <f>ROUND('2019'!T54/4,0)</f>
        <v>649</v>
      </c>
      <c r="T54" s="21">
        <f>ROUND('2019'!U54/4,0)</f>
        <v>232</v>
      </c>
      <c r="U54" s="21">
        <f>ROUND('2019'!V54/4,0)</f>
        <v>0</v>
      </c>
      <c r="V54" s="21">
        <f>ROUND('2019'!W54/4,0)</f>
        <v>31</v>
      </c>
      <c r="W54" s="21">
        <f>ROUND('2019'!X54/4,0)</f>
        <v>0</v>
      </c>
      <c r="X54" s="21">
        <f>ROUND('2019'!Y54/4,0)</f>
        <v>0</v>
      </c>
      <c r="Y54" s="21">
        <f>ROUND('2019'!Z54/4,0)</f>
        <v>10</v>
      </c>
      <c r="Z54" s="21">
        <f>ROUND('2019'!AB54/4,0)</f>
        <v>0</v>
      </c>
      <c r="AA54" s="21">
        <f>ROUND('2019'!AC54/4,0)</f>
        <v>0</v>
      </c>
      <c r="AB54" s="21">
        <f>ROUND('2019'!AD54/4,0)</f>
        <v>2941</v>
      </c>
      <c r="AC54" s="21">
        <f>ROUND('2019'!AE54/4,0)</f>
        <v>1315</v>
      </c>
      <c r="AD54" s="21">
        <f>ROUND('2019'!AF54/4,0)</f>
        <v>499</v>
      </c>
      <c r="AE54" s="21">
        <f>ROUND('2019'!AG54/4,0)</f>
        <v>0</v>
      </c>
      <c r="AF54" s="21">
        <f>ROUND('2019'!AH54/4,0)</f>
        <v>67</v>
      </c>
      <c r="AG54" s="21">
        <f>ROUND('2019'!AI54/4,0)</f>
        <v>0</v>
      </c>
      <c r="AH54" s="21">
        <f>ROUND('2019'!AJ54/4,0)</f>
        <v>0</v>
      </c>
      <c r="AI54" s="21">
        <f>ROUND('2019'!AK54/4,0)</f>
        <v>25</v>
      </c>
      <c r="AJ54" s="21">
        <f>ROUND('2019'!AM54/4,0)</f>
        <v>0</v>
      </c>
      <c r="AK54" s="21">
        <f>ROUND('2019'!AN54/4,0)</f>
        <v>0</v>
      </c>
      <c r="AL54" s="21">
        <f>ROUND('2019'!AO54/4,0)</f>
        <v>8735</v>
      </c>
      <c r="AM54" s="21">
        <f>ROUND('2019'!AP54/4,0)</f>
        <v>3906</v>
      </c>
      <c r="AN54" s="21">
        <f>ROUND('2019'!AQ54/4,0)</f>
        <v>1392</v>
      </c>
      <c r="AO54" s="21">
        <f>ROUND('2019'!AR54/4,0)</f>
        <v>0</v>
      </c>
      <c r="AP54" s="21">
        <f>ROUND('2019'!AS54/4,0)</f>
        <v>103</v>
      </c>
      <c r="AQ54" s="21">
        <f>ROUND('2019'!AT54/4,0)</f>
        <v>0</v>
      </c>
      <c r="AR54" s="21">
        <f>ROUND('2019'!AU54/4,0)</f>
        <v>0</v>
      </c>
      <c r="AS54" s="21">
        <f>ROUND('2019'!AV54/4,0)</f>
        <v>75</v>
      </c>
      <c r="AT54" s="22">
        <f t="shared" si="4"/>
        <v>0</v>
      </c>
      <c r="AU54" s="23">
        <f t="shared" si="3"/>
        <v>0</v>
      </c>
      <c r="AV54" s="23">
        <f t="shared" si="3"/>
        <v>27957</v>
      </c>
      <c r="AW54" s="23">
        <f t="shared" si="3"/>
        <v>12501</v>
      </c>
      <c r="AX54" s="23">
        <f t="shared" si="3"/>
        <v>4297</v>
      </c>
      <c r="AY54" s="23">
        <f t="shared" si="3"/>
        <v>0</v>
      </c>
      <c r="AZ54" s="23">
        <f t="shared" si="3"/>
        <v>538</v>
      </c>
      <c r="BA54" s="23">
        <f t="shared" si="3"/>
        <v>0</v>
      </c>
      <c r="BB54" s="23">
        <f t="shared" si="3"/>
        <v>0</v>
      </c>
      <c r="BC54" s="23">
        <f t="shared" si="3"/>
        <v>280</v>
      </c>
      <c r="BD54" s="24"/>
    </row>
    <row r="55" spans="1:56" s="33" customFormat="1" ht="16.5" customHeight="1" x14ac:dyDescent="0.25">
      <c r="A55" s="13">
        <v>1</v>
      </c>
      <c r="B55" s="32"/>
      <c r="C55" s="89"/>
      <c r="D55" s="89"/>
      <c r="E55" s="27" t="s">
        <v>19</v>
      </c>
      <c r="F55" s="27">
        <f>ROUND('2019'!F55/4,2)</f>
        <v>0</v>
      </c>
      <c r="G55" s="27">
        <f>ROUND('2019'!G55/4,2)</f>
        <v>21599662.84</v>
      </c>
      <c r="H55" s="27">
        <f>ROUND('2019'!H55/4,2)</f>
        <v>8157747.3399999999</v>
      </c>
      <c r="I55" s="27">
        <f>ROUND('2019'!I55/4,2)</f>
        <v>11678631.91</v>
      </c>
      <c r="J55" s="27">
        <f>ROUND('2019'!J55/4,2)</f>
        <v>1763283.59</v>
      </c>
      <c r="K55" s="27">
        <f>ROUND('2019'!K55/4,2)</f>
        <v>0</v>
      </c>
      <c r="L55" s="27">
        <f>ROUND('2019'!L55/4,2)</f>
        <v>12379903.029999999</v>
      </c>
      <c r="M55" s="27">
        <f>ROUND('2019'!M55/4,2)</f>
        <v>0</v>
      </c>
      <c r="N55" s="27">
        <f>ROUND('2019'!N55/4,2)</f>
        <v>0</v>
      </c>
      <c r="O55" s="27">
        <f>ROUND('2019'!O55/4,2)</f>
        <v>7592172.2300000004</v>
      </c>
      <c r="P55" s="27">
        <f>ROUND('2019'!Q55/4,2)</f>
        <v>0</v>
      </c>
      <c r="Q55" s="27">
        <f>ROUND('2019'!R55/4,2)</f>
        <v>2127733.59</v>
      </c>
      <c r="R55" s="27">
        <f>ROUND('2019'!S55/4,2)</f>
        <v>797646.41</v>
      </c>
      <c r="S55" s="27">
        <f>ROUND('2019'!T55/4,2)</f>
        <v>1141910.68</v>
      </c>
      <c r="T55" s="27">
        <f>ROUND('2019'!U55/4,2)</f>
        <v>188176.51</v>
      </c>
      <c r="U55" s="27">
        <f>ROUND('2019'!V55/4,2)</f>
        <v>0</v>
      </c>
      <c r="V55" s="27">
        <f>ROUND('2019'!W55/4,2)</f>
        <v>1107777.82</v>
      </c>
      <c r="W55" s="27">
        <f>ROUND('2019'!X55/4,2)</f>
        <v>0</v>
      </c>
      <c r="X55" s="27">
        <f>ROUND('2019'!Y55/4,2)</f>
        <v>0</v>
      </c>
      <c r="Y55" s="27">
        <f>ROUND('2019'!Z55/4,2)</f>
        <v>654303.11</v>
      </c>
      <c r="Z55" s="27">
        <f>ROUND('2019'!AB55/4,2)</f>
        <v>0</v>
      </c>
      <c r="AA55" s="27">
        <f>ROUND('2019'!AC55/4,2)</f>
        <v>4337379.7699999996</v>
      </c>
      <c r="AB55" s="27">
        <f>ROUND('2019'!AD55/4,2)</f>
        <v>1617514.63</v>
      </c>
      <c r="AC55" s="27">
        <f>ROUND('2019'!AE55/4,2)</f>
        <v>2315634.11</v>
      </c>
      <c r="AD55" s="27">
        <f>ROUND('2019'!AF55/4,2)</f>
        <v>404231.02</v>
      </c>
      <c r="AE55" s="27">
        <f>ROUND('2019'!AG55/4,2)</f>
        <v>0</v>
      </c>
      <c r="AF55" s="27">
        <f>ROUND('2019'!AH55/4,2)</f>
        <v>2448772.0299999998</v>
      </c>
      <c r="AG55" s="27">
        <f>ROUND('2019'!AI55/4,2)</f>
        <v>0</v>
      </c>
      <c r="AH55" s="27">
        <f>ROUND('2019'!AJ55/4,2)</f>
        <v>0</v>
      </c>
      <c r="AI55" s="27">
        <f>ROUND('2019'!AK55/4,2)</f>
        <v>676865.28</v>
      </c>
      <c r="AJ55" s="27">
        <f>ROUND('2019'!AM55/4,2)</f>
        <v>0</v>
      </c>
      <c r="AK55" s="27">
        <f>ROUND('2019'!AN55/4,2)</f>
        <v>12811904.35</v>
      </c>
      <c r="AL55" s="27">
        <f>ROUND('2019'!AO55/4,2)</f>
        <v>4804591.55</v>
      </c>
      <c r="AM55" s="27">
        <f>ROUND('2019'!AP55/4,2)</f>
        <v>6878253.75</v>
      </c>
      <c r="AN55" s="27">
        <f>ROUND('2019'!AQ55/4,2)</f>
        <v>1129059.06</v>
      </c>
      <c r="AO55" s="27">
        <f>ROUND('2019'!AR55/4,2)</f>
        <v>0</v>
      </c>
      <c r="AP55" s="27">
        <f>ROUND('2019'!AS55/4,2)</f>
        <v>3498245.76</v>
      </c>
      <c r="AQ55" s="27">
        <f>ROUND('2019'!AT55/4,2)</f>
        <v>0</v>
      </c>
      <c r="AR55" s="27">
        <f>ROUND('2019'!AU55/4,2)</f>
        <v>0</v>
      </c>
      <c r="AS55" s="27">
        <f>ROUND('2019'!AV55/4,2)</f>
        <v>2357747.39</v>
      </c>
      <c r="AT55" s="28">
        <f t="shared" si="4"/>
        <v>0</v>
      </c>
      <c r="AU55" s="29">
        <f t="shared" si="3"/>
        <v>40876680.549999997</v>
      </c>
      <c r="AV55" s="29">
        <f t="shared" si="3"/>
        <v>15377499.93</v>
      </c>
      <c r="AW55" s="29">
        <f t="shared" si="3"/>
        <v>22014430.449999999</v>
      </c>
      <c r="AX55" s="29">
        <f t="shared" si="3"/>
        <v>3484750.18</v>
      </c>
      <c r="AY55" s="29">
        <f t="shared" si="3"/>
        <v>0</v>
      </c>
      <c r="AZ55" s="29">
        <f t="shared" si="3"/>
        <v>19434698.640000001</v>
      </c>
      <c r="BA55" s="29">
        <f t="shared" si="3"/>
        <v>0</v>
      </c>
      <c r="BB55" s="29">
        <f t="shared" si="3"/>
        <v>0</v>
      </c>
      <c r="BC55" s="29">
        <f t="shared" si="3"/>
        <v>11281088.01</v>
      </c>
      <c r="BD55" s="30">
        <f t="shared" si="2"/>
        <v>71592467.199999988</v>
      </c>
    </row>
    <row r="56" spans="1:56" s="25" customFormat="1" ht="21" customHeight="1" x14ac:dyDescent="0.25">
      <c r="A56" s="13">
        <v>1</v>
      </c>
      <c r="B56" s="20"/>
      <c r="C56" s="88">
        <v>25</v>
      </c>
      <c r="D56" s="88" t="s">
        <v>66</v>
      </c>
      <c r="E56" s="21" t="s">
        <v>18</v>
      </c>
      <c r="F56" s="21">
        <f>ROUND('2019'!F56/4,0)</f>
        <v>30908</v>
      </c>
      <c r="G56" s="21">
        <f>ROUND('2019'!G56/4,0)</f>
        <v>0</v>
      </c>
      <c r="H56" s="21">
        <f>ROUND('2019'!H56/4,0)</f>
        <v>0</v>
      </c>
      <c r="I56" s="21">
        <f>ROUND('2019'!I56/4,0)</f>
        <v>0</v>
      </c>
      <c r="J56" s="21">
        <f>ROUND('2019'!J56/4,0)</f>
        <v>0</v>
      </c>
      <c r="K56" s="21">
        <f>ROUND('2019'!K56/4,0)</f>
        <v>0</v>
      </c>
      <c r="L56" s="21">
        <f>ROUND('2019'!L56/4,0)</f>
        <v>0</v>
      </c>
      <c r="M56" s="21">
        <f>ROUND('2019'!M56/4,0)</f>
        <v>0</v>
      </c>
      <c r="N56" s="21">
        <f>ROUND('2019'!N56/4,0)</f>
        <v>0</v>
      </c>
      <c r="O56" s="21">
        <f>ROUND('2019'!O56/4,0)</f>
        <v>0</v>
      </c>
      <c r="P56" s="21">
        <f>ROUND('2019'!Q56/4,0)</f>
        <v>1284</v>
      </c>
      <c r="Q56" s="21">
        <f>ROUND('2019'!R56/4,0)</f>
        <v>0</v>
      </c>
      <c r="R56" s="21">
        <f>ROUND('2019'!S56/4,0)</f>
        <v>0</v>
      </c>
      <c r="S56" s="21">
        <f>ROUND('2019'!T56/4,0)</f>
        <v>0</v>
      </c>
      <c r="T56" s="21">
        <f>ROUND('2019'!U56/4,0)</f>
        <v>0</v>
      </c>
      <c r="U56" s="21">
        <f>ROUND('2019'!V56/4,0)</f>
        <v>0</v>
      </c>
      <c r="V56" s="21">
        <f>ROUND('2019'!W56/4,0)</f>
        <v>0</v>
      </c>
      <c r="W56" s="21">
        <f>ROUND('2019'!X56/4,0)</f>
        <v>0</v>
      </c>
      <c r="X56" s="21">
        <f>ROUND('2019'!Y56/4,0)</f>
        <v>0</v>
      </c>
      <c r="Y56" s="21">
        <f>ROUND('2019'!Z56/4,0)</f>
        <v>0</v>
      </c>
      <c r="Z56" s="21">
        <f>ROUND('2019'!AB56/4,0)</f>
        <v>11500</v>
      </c>
      <c r="AA56" s="21">
        <f>ROUND('2019'!AC56/4,0)</f>
        <v>0</v>
      </c>
      <c r="AB56" s="21">
        <f>ROUND('2019'!AD56/4,0)</f>
        <v>0</v>
      </c>
      <c r="AC56" s="21">
        <f>ROUND('2019'!AE56/4,0)</f>
        <v>0</v>
      </c>
      <c r="AD56" s="21">
        <f>ROUND('2019'!AF56/4,0)</f>
        <v>0</v>
      </c>
      <c r="AE56" s="21">
        <f>ROUND('2019'!AG56/4,0)</f>
        <v>0</v>
      </c>
      <c r="AF56" s="21">
        <f>ROUND('2019'!AH56/4,0)</f>
        <v>0</v>
      </c>
      <c r="AG56" s="21">
        <f>ROUND('2019'!AI56/4,0)</f>
        <v>0</v>
      </c>
      <c r="AH56" s="21">
        <f>ROUND('2019'!AJ56/4,0)</f>
        <v>0</v>
      </c>
      <c r="AI56" s="21">
        <f>ROUND('2019'!AK56/4,0)</f>
        <v>0</v>
      </c>
      <c r="AJ56" s="21">
        <f>ROUND('2019'!AM56/4,0)</f>
        <v>7707</v>
      </c>
      <c r="AK56" s="21">
        <f>ROUND('2019'!AN56/4,0)</f>
        <v>0</v>
      </c>
      <c r="AL56" s="21">
        <f>ROUND('2019'!AO56/4,0)</f>
        <v>0</v>
      </c>
      <c r="AM56" s="21">
        <f>ROUND('2019'!AP56/4,0)</f>
        <v>0</v>
      </c>
      <c r="AN56" s="21">
        <f>ROUND('2019'!AQ56/4,0)</f>
        <v>0</v>
      </c>
      <c r="AO56" s="21">
        <f>ROUND('2019'!AR56/4,0)</f>
        <v>0</v>
      </c>
      <c r="AP56" s="21">
        <f>ROUND('2019'!AS56/4,0)</f>
        <v>0</v>
      </c>
      <c r="AQ56" s="21">
        <f>ROUND('2019'!AT56/4,0)</f>
        <v>0</v>
      </c>
      <c r="AR56" s="21">
        <f>ROUND('2019'!AU56/4,0)</f>
        <v>0</v>
      </c>
      <c r="AS56" s="21">
        <f>ROUND('2019'!AV56/4,0)</f>
        <v>0</v>
      </c>
      <c r="AT56" s="22">
        <f t="shared" si="4"/>
        <v>51399</v>
      </c>
      <c r="AU56" s="23">
        <f t="shared" si="3"/>
        <v>0</v>
      </c>
      <c r="AV56" s="23">
        <f t="shared" si="3"/>
        <v>0</v>
      </c>
      <c r="AW56" s="23">
        <f t="shared" si="3"/>
        <v>0</v>
      </c>
      <c r="AX56" s="23">
        <f t="shared" si="3"/>
        <v>0</v>
      </c>
      <c r="AY56" s="23">
        <f t="shared" si="3"/>
        <v>0</v>
      </c>
      <c r="AZ56" s="23">
        <f t="shared" si="3"/>
        <v>0</v>
      </c>
      <c r="BA56" s="23">
        <f t="shared" si="3"/>
        <v>0</v>
      </c>
      <c r="BB56" s="23">
        <f t="shared" si="3"/>
        <v>0</v>
      </c>
      <c r="BC56" s="23">
        <f t="shared" si="3"/>
        <v>0</v>
      </c>
      <c r="BD56" s="24"/>
    </row>
    <row r="57" spans="1:56" s="33" customFormat="1" ht="19.95" customHeight="1" x14ac:dyDescent="0.25">
      <c r="A57" s="13">
        <v>1</v>
      </c>
      <c r="B57" s="32"/>
      <c r="C57" s="89"/>
      <c r="D57" s="89"/>
      <c r="E57" s="27" t="s">
        <v>19</v>
      </c>
      <c r="F57" s="27">
        <f>ROUND('2019'!F57/4,2)</f>
        <v>111134312.26000001</v>
      </c>
      <c r="G57" s="27">
        <f>ROUND('2019'!G57/4,2)</f>
        <v>0</v>
      </c>
      <c r="H57" s="27">
        <f>ROUND('2019'!H57/4,2)</f>
        <v>0</v>
      </c>
      <c r="I57" s="27">
        <f>ROUND('2019'!I57/4,2)</f>
        <v>0</v>
      </c>
      <c r="J57" s="27">
        <f>ROUND('2019'!J57/4,2)</f>
        <v>0</v>
      </c>
      <c r="K57" s="27">
        <f>ROUND('2019'!K57/4,2)</f>
        <v>0</v>
      </c>
      <c r="L57" s="27">
        <f>ROUND('2019'!L57/4,2)</f>
        <v>0</v>
      </c>
      <c r="M57" s="27">
        <f>ROUND('2019'!M57/4,2)</f>
        <v>0</v>
      </c>
      <c r="N57" s="27">
        <f>ROUND('2019'!N57/4,2)</f>
        <v>0</v>
      </c>
      <c r="O57" s="27">
        <f>ROUND('2019'!O57/4,2)</f>
        <v>0</v>
      </c>
      <c r="P57" s="27">
        <f>ROUND('2019'!Q57/4,2)</f>
        <v>4615441.2</v>
      </c>
      <c r="Q57" s="27">
        <f>ROUND('2019'!R57/4,2)</f>
        <v>0</v>
      </c>
      <c r="R57" s="27">
        <f>ROUND('2019'!S57/4,2)</f>
        <v>0</v>
      </c>
      <c r="S57" s="27">
        <f>ROUND('2019'!T57/4,2)</f>
        <v>0</v>
      </c>
      <c r="T57" s="27">
        <f>ROUND('2019'!U57/4,2)</f>
        <v>0</v>
      </c>
      <c r="U57" s="27">
        <f>ROUND('2019'!V57/4,2)</f>
        <v>0</v>
      </c>
      <c r="V57" s="27">
        <f>ROUND('2019'!W57/4,2)</f>
        <v>0</v>
      </c>
      <c r="W57" s="27">
        <f>ROUND('2019'!X57/4,2)</f>
        <v>0</v>
      </c>
      <c r="X57" s="27">
        <f>ROUND('2019'!Y57/4,2)</f>
        <v>0</v>
      </c>
      <c r="Y57" s="27">
        <f>ROUND('2019'!Z57/4,2)</f>
        <v>0</v>
      </c>
      <c r="Z57" s="27">
        <f>ROUND('2019'!AB57/4,2)</f>
        <v>41349992.119999997</v>
      </c>
      <c r="AA57" s="27">
        <f>ROUND('2019'!AC57/4,2)</f>
        <v>0</v>
      </c>
      <c r="AB57" s="27">
        <f>ROUND('2019'!AD57/4,2)</f>
        <v>0</v>
      </c>
      <c r="AC57" s="27">
        <f>ROUND('2019'!AE57/4,2)</f>
        <v>0</v>
      </c>
      <c r="AD57" s="27">
        <f>ROUND('2019'!AF57/4,2)</f>
        <v>0</v>
      </c>
      <c r="AE57" s="27">
        <f>ROUND('2019'!AG57/4,2)</f>
        <v>0</v>
      </c>
      <c r="AF57" s="27">
        <f>ROUND('2019'!AH57/4,2)</f>
        <v>0</v>
      </c>
      <c r="AG57" s="27">
        <f>ROUND('2019'!AI57/4,2)</f>
        <v>0</v>
      </c>
      <c r="AH57" s="27">
        <f>ROUND('2019'!AJ57/4,2)</f>
        <v>0</v>
      </c>
      <c r="AI57" s="27">
        <f>ROUND('2019'!AK57/4,2)</f>
        <v>0</v>
      </c>
      <c r="AJ57" s="27">
        <f>ROUND('2019'!AM57/4,2)</f>
        <v>27709909.690000001</v>
      </c>
      <c r="AK57" s="27">
        <f>ROUND('2019'!AN57/4,2)</f>
        <v>0</v>
      </c>
      <c r="AL57" s="27">
        <f>ROUND('2019'!AO57/4,2)</f>
        <v>0</v>
      </c>
      <c r="AM57" s="27">
        <f>ROUND('2019'!AP57/4,2)</f>
        <v>0</v>
      </c>
      <c r="AN57" s="27">
        <f>ROUND('2019'!AQ57/4,2)</f>
        <v>0</v>
      </c>
      <c r="AO57" s="27">
        <f>ROUND('2019'!AR57/4,2)</f>
        <v>0</v>
      </c>
      <c r="AP57" s="27">
        <f>ROUND('2019'!AS57/4,2)</f>
        <v>0</v>
      </c>
      <c r="AQ57" s="27">
        <f>ROUND('2019'!AT57/4,2)</f>
        <v>0</v>
      </c>
      <c r="AR57" s="27">
        <f>ROUND('2019'!AU57/4,2)</f>
        <v>0</v>
      </c>
      <c r="AS57" s="27">
        <f>ROUND('2019'!AV57/4,2)</f>
        <v>0</v>
      </c>
      <c r="AT57" s="28">
        <f t="shared" si="4"/>
        <v>184809655.27000001</v>
      </c>
      <c r="AU57" s="29">
        <f t="shared" si="3"/>
        <v>0</v>
      </c>
      <c r="AV57" s="29">
        <f t="shared" si="3"/>
        <v>0</v>
      </c>
      <c r="AW57" s="29">
        <f t="shared" si="3"/>
        <v>0</v>
      </c>
      <c r="AX57" s="29">
        <f t="shared" si="3"/>
        <v>0</v>
      </c>
      <c r="AY57" s="29">
        <f t="shared" si="3"/>
        <v>0</v>
      </c>
      <c r="AZ57" s="29">
        <f t="shared" si="3"/>
        <v>0</v>
      </c>
      <c r="BA57" s="29">
        <f t="shared" si="3"/>
        <v>0</v>
      </c>
      <c r="BB57" s="29">
        <f t="shared" si="3"/>
        <v>0</v>
      </c>
      <c r="BC57" s="29">
        <f t="shared" si="3"/>
        <v>0</v>
      </c>
      <c r="BD57" s="30">
        <f t="shared" si="2"/>
        <v>184809655.27000001</v>
      </c>
    </row>
    <row r="58" spans="1:56" s="25" customFormat="1" ht="20.25" customHeight="1" x14ac:dyDescent="0.25">
      <c r="A58" s="13">
        <v>1</v>
      </c>
      <c r="B58" s="20" t="s">
        <v>67</v>
      </c>
      <c r="C58" s="88">
        <v>26</v>
      </c>
      <c r="D58" s="88" t="s">
        <v>68</v>
      </c>
      <c r="E58" s="21" t="s">
        <v>18</v>
      </c>
      <c r="F58" s="21">
        <f>ROUND('2019'!F58/4,0)</f>
        <v>0</v>
      </c>
      <c r="G58" s="21">
        <f>ROUND('2019'!G58/4,0)</f>
        <v>0</v>
      </c>
      <c r="H58" s="21">
        <f>ROUND('2019'!H58/4,0)</f>
        <v>408</v>
      </c>
      <c r="I58" s="21">
        <f>ROUND('2019'!I58/4,0)</f>
        <v>554</v>
      </c>
      <c r="J58" s="21">
        <f>ROUND('2019'!J58/4,0)</f>
        <v>20</v>
      </c>
      <c r="K58" s="21">
        <f>ROUND('2019'!K58/4,0)</f>
        <v>0</v>
      </c>
      <c r="L58" s="21">
        <f>ROUND('2019'!L58/4,0)</f>
        <v>0</v>
      </c>
      <c r="M58" s="21">
        <f>ROUND('2019'!M58/4,0)</f>
        <v>0</v>
      </c>
      <c r="N58" s="21">
        <f>ROUND('2019'!N58/4,0)</f>
        <v>0</v>
      </c>
      <c r="O58" s="21">
        <f>ROUND('2019'!O58/4,0)</f>
        <v>48</v>
      </c>
      <c r="P58" s="21">
        <f>ROUND('2019'!Q58/4,0)</f>
        <v>0</v>
      </c>
      <c r="Q58" s="21">
        <f>ROUND('2019'!R58/4,0)</f>
        <v>0</v>
      </c>
      <c r="R58" s="21">
        <f>ROUND('2019'!S58/4,0)</f>
        <v>14</v>
      </c>
      <c r="S58" s="21">
        <f>ROUND('2019'!T58/4,0)</f>
        <v>19</v>
      </c>
      <c r="T58" s="21">
        <f>ROUND('2019'!U58/4,0)</f>
        <v>2</v>
      </c>
      <c r="U58" s="21">
        <f>ROUND('2019'!V58/4,0)</f>
        <v>0</v>
      </c>
      <c r="V58" s="21">
        <f>ROUND('2019'!W58/4,0)</f>
        <v>0</v>
      </c>
      <c r="W58" s="21">
        <f>ROUND('2019'!X58/4,0)</f>
        <v>0</v>
      </c>
      <c r="X58" s="21">
        <f>ROUND('2019'!Y58/4,0)</f>
        <v>0</v>
      </c>
      <c r="Y58" s="21">
        <f>ROUND('2019'!Z58/4,0)</f>
        <v>2</v>
      </c>
      <c r="Z58" s="21">
        <f>ROUND('2019'!AB58/4,0)</f>
        <v>0</v>
      </c>
      <c r="AA58" s="21">
        <f>ROUND('2019'!AC58/4,0)</f>
        <v>0</v>
      </c>
      <c r="AB58" s="21">
        <f>ROUND('2019'!AD58/4,0)</f>
        <v>181</v>
      </c>
      <c r="AC58" s="21">
        <f>ROUND('2019'!AE58/4,0)</f>
        <v>246</v>
      </c>
      <c r="AD58" s="21">
        <f>ROUND('2019'!AF58/4,0)</f>
        <v>10</v>
      </c>
      <c r="AE58" s="21">
        <f>ROUND('2019'!AG58/4,0)</f>
        <v>0</v>
      </c>
      <c r="AF58" s="21">
        <f>ROUND('2019'!AH58/4,0)</f>
        <v>0</v>
      </c>
      <c r="AG58" s="21">
        <f>ROUND('2019'!AI58/4,0)</f>
        <v>0</v>
      </c>
      <c r="AH58" s="21">
        <f>ROUND('2019'!AJ58/4,0)</f>
        <v>0</v>
      </c>
      <c r="AI58" s="21">
        <f>ROUND('2019'!AK58/4,0)</f>
        <v>10</v>
      </c>
      <c r="AJ58" s="21">
        <f>ROUND('2019'!AM58/4,0)</f>
        <v>0</v>
      </c>
      <c r="AK58" s="21">
        <f>ROUND('2019'!AN58/4,0)</f>
        <v>0</v>
      </c>
      <c r="AL58" s="21">
        <f>ROUND('2019'!AO58/4,0)</f>
        <v>132</v>
      </c>
      <c r="AM58" s="21">
        <f>ROUND('2019'!AP58/4,0)</f>
        <v>179</v>
      </c>
      <c r="AN58" s="21">
        <f>ROUND('2019'!AQ58/4,0)</f>
        <v>5</v>
      </c>
      <c r="AO58" s="21">
        <f>ROUND('2019'!AR58/4,0)</f>
        <v>0</v>
      </c>
      <c r="AP58" s="21">
        <f>ROUND('2019'!AS58/4,0)</f>
        <v>0</v>
      </c>
      <c r="AQ58" s="21">
        <f>ROUND('2019'!AT58/4,0)</f>
        <v>0</v>
      </c>
      <c r="AR58" s="21">
        <f>ROUND('2019'!AU58/4,0)</f>
        <v>0</v>
      </c>
      <c r="AS58" s="21">
        <f>ROUND('2019'!AV58/4,0)</f>
        <v>16</v>
      </c>
      <c r="AT58" s="22">
        <f t="shared" si="4"/>
        <v>0</v>
      </c>
      <c r="AU58" s="23">
        <f t="shared" si="3"/>
        <v>0</v>
      </c>
      <c r="AV58" s="23">
        <f t="shared" si="3"/>
        <v>735</v>
      </c>
      <c r="AW58" s="23">
        <f t="shared" si="3"/>
        <v>998</v>
      </c>
      <c r="AX58" s="23">
        <f t="shared" si="3"/>
        <v>37</v>
      </c>
      <c r="AY58" s="23">
        <f t="shared" si="3"/>
        <v>0</v>
      </c>
      <c r="AZ58" s="23">
        <f t="shared" si="3"/>
        <v>0</v>
      </c>
      <c r="BA58" s="23">
        <f t="shared" si="3"/>
        <v>0</v>
      </c>
      <c r="BB58" s="23">
        <f t="shared" si="3"/>
        <v>0</v>
      </c>
      <c r="BC58" s="23">
        <f t="shared" si="3"/>
        <v>76</v>
      </c>
      <c r="BD58" s="24"/>
    </row>
    <row r="59" spans="1:56" s="33" customFormat="1" ht="20.25" customHeight="1" x14ac:dyDescent="0.25">
      <c r="A59" s="13">
        <v>1</v>
      </c>
      <c r="B59" s="32"/>
      <c r="C59" s="89"/>
      <c r="D59" s="89"/>
      <c r="E59" s="27" t="s">
        <v>19</v>
      </c>
      <c r="F59" s="27">
        <f>ROUND('2019'!F59/4,2)</f>
        <v>0</v>
      </c>
      <c r="G59" s="27">
        <f>ROUND('2019'!G59/4,2)</f>
        <v>754603.67</v>
      </c>
      <c r="H59" s="27">
        <f>ROUND('2019'!H59/4,2)</f>
        <v>251745.63</v>
      </c>
      <c r="I59" s="27">
        <f>ROUND('2019'!I59/4,2)</f>
        <v>486769.43</v>
      </c>
      <c r="J59" s="27">
        <f>ROUND('2019'!J59/4,2)</f>
        <v>16088.61</v>
      </c>
      <c r="K59" s="27">
        <f>ROUND('2019'!K59/4,2)</f>
        <v>0</v>
      </c>
      <c r="L59" s="27">
        <f>ROUND('2019'!L59/4,2)</f>
        <v>0</v>
      </c>
      <c r="M59" s="27">
        <f>ROUND('2019'!M59/4,2)</f>
        <v>0</v>
      </c>
      <c r="N59" s="27">
        <f>ROUND('2019'!N59/4,2)</f>
        <v>0</v>
      </c>
      <c r="O59" s="27">
        <f>ROUND('2019'!O59/4,2)</f>
        <v>803016.76</v>
      </c>
      <c r="P59" s="27">
        <f>ROUND('2019'!Q59/4,2)</f>
        <v>0</v>
      </c>
      <c r="Q59" s="27">
        <f>ROUND('2019'!R59/4,2)</f>
        <v>27340.5</v>
      </c>
      <c r="R59" s="27">
        <f>ROUND('2019'!S59/4,2)</f>
        <v>8708.18</v>
      </c>
      <c r="S59" s="27">
        <f>ROUND('2019'!T59/4,2)</f>
        <v>16837.939999999999</v>
      </c>
      <c r="T59" s="27">
        <f>ROUND('2019'!U59/4,2)</f>
        <v>1794.38</v>
      </c>
      <c r="U59" s="27">
        <f>ROUND('2019'!V59/4,2)</f>
        <v>0</v>
      </c>
      <c r="V59" s="27">
        <f>ROUND('2019'!W59/4,2)</f>
        <v>0</v>
      </c>
      <c r="W59" s="27">
        <f>ROUND('2019'!X59/4,2)</f>
        <v>0</v>
      </c>
      <c r="X59" s="27">
        <f>ROUND('2019'!Y59/4,2)</f>
        <v>0</v>
      </c>
      <c r="Y59" s="27">
        <f>ROUND('2019'!Z59/4,2)</f>
        <v>30160.26</v>
      </c>
      <c r="Z59" s="27">
        <f>ROUND('2019'!AB59/4,2)</f>
        <v>0</v>
      </c>
      <c r="AA59" s="27">
        <f>ROUND('2019'!AC59/4,2)</f>
        <v>336399.03</v>
      </c>
      <c r="AB59" s="27">
        <f>ROUND('2019'!AD59/4,2)</f>
        <v>111820.97</v>
      </c>
      <c r="AC59" s="27">
        <f>ROUND('2019'!AE59/4,2)</f>
        <v>216214.41</v>
      </c>
      <c r="AD59" s="27">
        <f>ROUND('2019'!AF59/4,2)</f>
        <v>8363.64</v>
      </c>
      <c r="AE59" s="27">
        <f>ROUND('2019'!AG59/4,2)</f>
        <v>0</v>
      </c>
      <c r="AF59" s="27">
        <f>ROUND('2019'!AH59/4,2)</f>
        <v>0</v>
      </c>
      <c r="AG59" s="27">
        <f>ROUND('2019'!AI59/4,2)</f>
        <v>0</v>
      </c>
      <c r="AH59" s="27">
        <f>ROUND('2019'!AJ59/4,2)</f>
        <v>0</v>
      </c>
      <c r="AI59" s="27">
        <f>ROUND('2019'!AK59/4,2)</f>
        <v>173421.46</v>
      </c>
      <c r="AJ59" s="27">
        <f>ROUND('2019'!AM59/4,2)</f>
        <v>0</v>
      </c>
      <c r="AK59" s="27">
        <f>ROUND('2019'!AN59/4,2)</f>
        <v>243371.18</v>
      </c>
      <c r="AL59" s="27">
        <f>ROUND('2019'!AO59/4,2)</f>
        <v>81540.25</v>
      </c>
      <c r="AM59" s="27">
        <f>ROUND('2019'!AP59/4,2)</f>
        <v>157664.31</v>
      </c>
      <c r="AN59" s="27">
        <f>ROUND('2019'!AQ59/4,2)</f>
        <v>4166.62</v>
      </c>
      <c r="AO59" s="27">
        <f>ROUND('2019'!AR59/4,2)</f>
        <v>0</v>
      </c>
      <c r="AP59" s="27">
        <f>ROUND('2019'!AS59/4,2)</f>
        <v>0</v>
      </c>
      <c r="AQ59" s="27">
        <f>ROUND('2019'!AT59/4,2)</f>
        <v>0</v>
      </c>
      <c r="AR59" s="27">
        <f>ROUND('2019'!AU59/4,2)</f>
        <v>0</v>
      </c>
      <c r="AS59" s="27">
        <f>ROUND('2019'!AV59/4,2)</f>
        <v>250078.77</v>
      </c>
      <c r="AT59" s="28">
        <f t="shared" si="4"/>
        <v>0</v>
      </c>
      <c r="AU59" s="29">
        <f t="shared" si="3"/>
        <v>1361714.38</v>
      </c>
      <c r="AV59" s="29">
        <f t="shared" si="3"/>
        <v>453815.03</v>
      </c>
      <c r="AW59" s="29">
        <f t="shared" si="3"/>
        <v>877486.09</v>
      </c>
      <c r="AX59" s="29">
        <f t="shared" si="3"/>
        <v>30413.25</v>
      </c>
      <c r="AY59" s="29">
        <f t="shared" si="3"/>
        <v>0</v>
      </c>
      <c r="AZ59" s="29">
        <f t="shared" si="3"/>
        <v>0</v>
      </c>
      <c r="BA59" s="29">
        <f t="shared" si="3"/>
        <v>0</v>
      </c>
      <c r="BB59" s="29">
        <f t="shared" si="3"/>
        <v>0</v>
      </c>
      <c r="BC59" s="29">
        <f t="shared" si="3"/>
        <v>1256677.25</v>
      </c>
      <c r="BD59" s="30">
        <f t="shared" si="2"/>
        <v>2618391.63</v>
      </c>
    </row>
    <row r="60" spans="1:56" s="25" customFormat="1" ht="25.5" customHeight="1" x14ac:dyDescent="0.25">
      <c r="A60" s="13">
        <v>1</v>
      </c>
      <c r="B60" s="20"/>
      <c r="C60" s="88">
        <v>27</v>
      </c>
      <c r="D60" s="88" t="s">
        <v>69</v>
      </c>
      <c r="E60" s="21" t="s">
        <v>18</v>
      </c>
      <c r="F60" s="21">
        <f>ROUND('2019'!F60/4,0)</f>
        <v>0</v>
      </c>
      <c r="G60" s="21">
        <f>ROUND('2019'!G60/4,0)</f>
        <v>0</v>
      </c>
      <c r="H60" s="21">
        <f>ROUND('2019'!H60/4,0)</f>
        <v>13954</v>
      </c>
      <c r="I60" s="21">
        <f>ROUND('2019'!I60/4,0)</f>
        <v>5879</v>
      </c>
      <c r="J60" s="21">
        <f>ROUND('2019'!J60/4,0)</f>
        <v>2312</v>
      </c>
      <c r="K60" s="21">
        <f>ROUND('2019'!K60/4,0)</f>
        <v>516</v>
      </c>
      <c r="L60" s="21">
        <f>ROUND('2019'!L60/4,0)</f>
        <v>600</v>
      </c>
      <c r="M60" s="21">
        <f>ROUND('2019'!M60/4,0)</f>
        <v>64</v>
      </c>
      <c r="N60" s="21">
        <f>ROUND('2019'!N60/4,0)</f>
        <v>0</v>
      </c>
      <c r="O60" s="21">
        <f>ROUND('2019'!O60/4,0)</f>
        <v>195</v>
      </c>
      <c r="P60" s="21">
        <f>ROUND('2019'!Q60/4,0)</f>
        <v>0</v>
      </c>
      <c r="Q60" s="21">
        <f>ROUND('2019'!R60/4,0)</f>
        <v>0</v>
      </c>
      <c r="R60" s="21">
        <f>ROUND('2019'!S60/4,0)</f>
        <v>300</v>
      </c>
      <c r="S60" s="21">
        <f>ROUND('2019'!T60/4,0)</f>
        <v>126</v>
      </c>
      <c r="T60" s="21">
        <f>ROUND('2019'!U60/4,0)</f>
        <v>48</v>
      </c>
      <c r="U60" s="21">
        <f>ROUND('2019'!V60/4,0)</f>
        <v>0</v>
      </c>
      <c r="V60" s="21">
        <f>ROUND('2019'!W60/4,0)</f>
        <v>17</v>
      </c>
      <c r="W60" s="21">
        <f>ROUND('2019'!X60/4,0)</f>
        <v>1</v>
      </c>
      <c r="X60" s="21">
        <f>ROUND('2019'!Y60/4,0)</f>
        <v>0</v>
      </c>
      <c r="Y60" s="21">
        <f>ROUND('2019'!Z60/4,0)</f>
        <v>3</v>
      </c>
      <c r="Z60" s="21">
        <f>ROUND('2019'!AB60/4,0)</f>
        <v>0</v>
      </c>
      <c r="AA60" s="21">
        <f>ROUND('2019'!AC60/4,0)</f>
        <v>0</v>
      </c>
      <c r="AB60" s="21">
        <f>ROUND('2019'!AD60/4,0)</f>
        <v>7749</v>
      </c>
      <c r="AC60" s="21">
        <f>ROUND('2019'!AE60/4,0)</f>
        <v>3265</v>
      </c>
      <c r="AD60" s="21">
        <f>ROUND('2019'!AF60/4,0)</f>
        <v>1304</v>
      </c>
      <c r="AE60" s="21">
        <f>ROUND('2019'!AG60/4,0)</f>
        <v>307</v>
      </c>
      <c r="AF60" s="21">
        <f>ROUND('2019'!AH60/4,0)</f>
        <v>297</v>
      </c>
      <c r="AG60" s="21">
        <f>ROUND('2019'!AI60/4,0)</f>
        <v>38</v>
      </c>
      <c r="AH60" s="21">
        <f>ROUND('2019'!AJ60/4,0)</f>
        <v>0</v>
      </c>
      <c r="AI60" s="21">
        <f>ROUND('2019'!AK60/4,0)</f>
        <v>138</v>
      </c>
      <c r="AJ60" s="21">
        <f>ROUND('2019'!AM60/4,0)</f>
        <v>0</v>
      </c>
      <c r="AK60" s="21">
        <f>ROUND('2019'!AN60/4,0)</f>
        <v>0</v>
      </c>
      <c r="AL60" s="21">
        <f>ROUND('2019'!AO60/4,0)</f>
        <v>1733</v>
      </c>
      <c r="AM60" s="21">
        <f>ROUND('2019'!AP60/4,0)</f>
        <v>730</v>
      </c>
      <c r="AN60" s="21">
        <f>ROUND('2019'!AQ60/4,0)</f>
        <v>336</v>
      </c>
      <c r="AO60" s="21">
        <f>ROUND('2019'!AR60/4,0)</f>
        <v>75</v>
      </c>
      <c r="AP60" s="21">
        <f>ROUND('2019'!AS60/4,0)</f>
        <v>89</v>
      </c>
      <c r="AQ60" s="21">
        <f>ROUND('2019'!AT60/4,0)</f>
        <v>12</v>
      </c>
      <c r="AR60" s="21">
        <f>ROUND('2019'!AU60/4,0)</f>
        <v>0</v>
      </c>
      <c r="AS60" s="21">
        <f>ROUND('2019'!AV60/4,0)</f>
        <v>25</v>
      </c>
      <c r="AT60" s="22">
        <f t="shared" si="4"/>
        <v>0</v>
      </c>
      <c r="AU60" s="23">
        <f t="shared" si="3"/>
        <v>0</v>
      </c>
      <c r="AV60" s="23">
        <f t="shared" si="3"/>
        <v>23736</v>
      </c>
      <c r="AW60" s="23">
        <f t="shared" si="3"/>
        <v>10000</v>
      </c>
      <c r="AX60" s="23">
        <f t="shared" si="3"/>
        <v>4000</v>
      </c>
      <c r="AY60" s="23">
        <f t="shared" si="3"/>
        <v>898</v>
      </c>
      <c r="AZ60" s="23">
        <f t="shared" si="3"/>
        <v>1003</v>
      </c>
      <c r="BA60" s="23">
        <f t="shared" si="3"/>
        <v>115</v>
      </c>
      <c r="BB60" s="23">
        <f t="shared" si="3"/>
        <v>0</v>
      </c>
      <c r="BC60" s="23">
        <f t="shared" si="3"/>
        <v>361</v>
      </c>
      <c r="BD60" s="24"/>
    </row>
    <row r="61" spans="1:56" s="33" customFormat="1" ht="18" customHeight="1" x14ac:dyDescent="0.25">
      <c r="A61" s="13">
        <v>1</v>
      </c>
      <c r="B61" s="32"/>
      <c r="C61" s="89"/>
      <c r="D61" s="89"/>
      <c r="E61" s="27" t="s">
        <v>19</v>
      </c>
      <c r="F61" s="27">
        <f>ROUND('2019'!F61/4,2)</f>
        <v>0</v>
      </c>
      <c r="G61" s="27">
        <f>ROUND('2019'!G61/4,2)</f>
        <v>12827701.34</v>
      </c>
      <c r="H61" s="27">
        <f>ROUND('2019'!H61/4,2)</f>
        <v>6144000.5800000001</v>
      </c>
      <c r="I61" s="27">
        <f>ROUND('2019'!I61/4,2)</f>
        <v>4808622.5199999996</v>
      </c>
      <c r="J61" s="27">
        <f>ROUND('2019'!J61/4,2)</f>
        <v>1875078.24</v>
      </c>
      <c r="K61" s="27">
        <f>ROUND('2019'!K61/4,2)</f>
        <v>3426168.26</v>
      </c>
      <c r="L61" s="27">
        <f>ROUND('2019'!L61/4,2)</f>
        <v>35506910.380000003</v>
      </c>
      <c r="M61" s="27">
        <f>ROUND('2019'!M61/4,2)</f>
        <v>10920095.550000001</v>
      </c>
      <c r="N61" s="27">
        <f>ROUND('2019'!N61/4,2)</f>
        <v>0</v>
      </c>
      <c r="O61" s="27">
        <f>ROUND('2019'!O61/4,2)</f>
        <v>3509727.43</v>
      </c>
      <c r="P61" s="27">
        <f>ROUND('2019'!Q61/4,2)</f>
        <v>0</v>
      </c>
      <c r="Q61" s="27">
        <f>ROUND('2019'!R61/4,2)</f>
        <v>278095</v>
      </c>
      <c r="R61" s="27">
        <f>ROUND('2019'!S61/4,2)</f>
        <v>131952.12</v>
      </c>
      <c r="S61" s="27">
        <f>ROUND('2019'!T61/4,2)</f>
        <v>107213.91</v>
      </c>
      <c r="T61" s="27">
        <f>ROUND('2019'!U61/4,2)</f>
        <v>38928.959999999999</v>
      </c>
      <c r="U61" s="27">
        <f>ROUND('2019'!V61/4,2)</f>
        <v>0</v>
      </c>
      <c r="V61" s="27">
        <f>ROUND('2019'!W61/4,2)</f>
        <v>915126.56</v>
      </c>
      <c r="W61" s="27">
        <f>ROUND('2019'!X61/4,2)</f>
        <v>273002.39</v>
      </c>
      <c r="X61" s="27">
        <f>ROUND('2019'!Y61/4,2)</f>
        <v>0</v>
      </c>
      <c r="Y61" s="27">
        <f>ROUND('2019'!Z61/4,2)</f>
        <v>52286.44</v>
      </c>
      <c r="Z61" s="27">
        <f>ROUND('2019'!AB61/4,2)</f>
        <v>0</v>
      </c>
      <c r="AA61" s="27">
        <f>ROUND('2019'!AC61/4,2)</f>
        <v>7185415.2800000003</v>
      </c>
      <c r="AB61" s="27">
        <f>ROUND('2019'!AD61/4,2)</f>
        <v>3412043.17</v>
      </c>
      <c r="AC61" s="27">
        <f>ROUND('2019'!AE61/4,2)</f>
        <v>2715802.03</v>
      </c>
      <c r="AD61" s="27">
        <f>ROUND('2019'!AF61/4,2)</f>
        <v>1057570.08</v>
      </c>
      <c r="AE61" s="27">
        <f>ROUND('2019'!AG61/4,2)</f>
        <v>2037825.3</v>
      </c>
      <c r="AF61" s="27">
        <f>ROUND('2019'!AH61/4,2)</f>
        <v>18851607.059999999</v>
      </c>
      <c r="AG61" s="27">
        <f>ROUND('2019'!AI61/4,2)</f>
        <v>6357055.6200000001</v>
      </c>
      <c r="AH61" s="27">
        <f>ROUND('2019'!AJ61/4,2)</f>
        <v>0</v>
      </c>
      <c r="AI61" s="27">
        <f>ROUND('2019'!AK61/4,2)</f>
        <v>2522820.84</v>
      </c>
      <c r="AJ61" s="27">
        <f>ROUND('2019'!AM61/4,2)</f>
        <v>0</v>
      </c>
      <c r="AK61" s="27">
        <f>ROUND('2019'!AN61/4,2)</f>
        <v>1647225.55</v>
      </c>
      <c r="AL61" s="27">
        <f>ROUND('2019'!AO61/4,2)</f>
        <v>762999.44</v>
      </c>
      <c r="AM61" s="27">
        <f>ROUND('2019'!AP61/4,2)</f>
        <v>611723.39</v>
      </c>
      <c r="AN61" s="27">
        <f>ROUND('2019'!AQ61/4,2)</f>
        <v>272502.71999999997</v>
      </c>
      <c r="AO61" s="27">
        <f>ROUND('2019'!AR61/4,2)</f>
        <v>494559.94</v>
      </c>
      <c r="AP61" s="27">
        <f>ROUND('2019'!AS61/4,2)</f>
        <v>5734793.0899999999</v>
      </c>
      <c r="AQ61" s="27">
        <f>ROUND('2019'!AT61/4,2)</f>
        <v>1950017.06</v>
      </c>
      <c r="AR61" s="27">
        <f>ROUND('2019'!AU61/4,2)</f>
        <v>0</v>
      </c>
      <c r="AS61" s="27">
        <f>ROUND('2019'!AV61/4,2)</f>
        <v>450970.57</v>
      </c>
      <c r="AT61" s="28">
        <f t="shared" si="4"/>
        <v>0</v>
      </c>
      <c r="AU61" s="29">
        <f t="shared" si="3"/>
        <v>21938437.170000002</v>
      </c>
      <c r="AV61" s="29">
        <f t="shared" si="3"/>
        <v>10450995.309999999</v>
      </c>
      <c r="AW61" s="29">
        <f t="shared" si="3"/>
        <v>8243361.8499999996</v>
      </c>
      <c r="AX61" s="29">
        <f t="shared" si="3"/>
        <v>3244080</v>
      </c>
      <c r="AY61" s="29">
        <f t="shared" si="3"/>
        <v>5958553.5</v>
      </c>
      <c r="AZ61" s="29">
        <f t="shared" si="3"/>
        <v>61008437.090000004</v>
      </c>
      <c r="BA61" s="29">
        <f t="shared" si="3"/>
        <v>19500170.620000001</v>
      </c>
      <c r="BB61" s="29">
        <f t="shared" si="3"/>
        <v>0</v>
      </c>
      <c r="BC61" s="29">
        <f t="shared" si="3"/>
        <v>6535805.2799999993</v>
      </c>
      <c r="BD61" s="30">
        <f t="shared" si="2"/>
        <v>95441233.040000007</v>
      </c>
    </row>
    <row r="62" spans="1:56" s="25" customFormat="1" ht="18.75" customHeight="1" x14ac:dyDescent="0.25">
      <c r="A62" s="13">
        <v>1</v>
      </c>
      <c r="B62" s="20" t="s">
        <v>70</v>
      </c>
      <c r="C62" s="88">
        <v>28</v>
      </c>
      <c r="D62" s="88" t="s">
        <v>71</v>
      </c>
      <c r="E62" s="21" t="s">
        <v>18</v>
      </c>
      <c r="F62" s="21">
        <f>ROUND('2019'!F62/4,0)</f>
        <v>0</v>
      </c>
      <c r="G62" s="21">
        <f>ROUND('2019'!G62/4,0)</f>
        <v>0</v>
      </c>
      <c r="H62" s="21">
        <f>ROUND('2019'!H62/4,0)</f>
        <v>1610</v>
      </c>
      <c r="I62" s="21">
        <f>ROUND('2019'!I62/4,0)</f>
        <v>1232</v>
      </c>
      <c r="J62" s="21">
        <f>ROUND('2019'!J62/4,0)</f>
        <v>211</v>
      </c>
      <c r="K62" s="21">
        <f>ROUND('2019'!K62/4,0)</f>
        <v>0</v>
      </c>
      <c r="L62" s="21">
        <f>ROUND('2019'!L62/4,0)</f>
        <v>84</v>
      </c>
      <c r="M62" s="21">
        <f>ROUND('2019'!M62/4,0)</f>
        <v>0</v>
      </c>
      <c r="N62" s="21">
        <f>ROUND('2019'!N62/4,0)</f>
        <v>0</v>
      </c>
      <c r="O62" s="21">
        <f>ROUND('2019'!O62/4,0)</f>
        <v>6</v>
      </c>
      <c r="P62" s="21">
        <f>ROUND('2019'!Q62/4,0)</f>
        <v>0</v>
      </c>
      <c r="Q62" s="21">
        <f>ROUND('2019'!R62/4,0)</f>
        <v>0</v>
      </c>
      <c r="R62" s="21">
        <f>ROUND('2019'!S62/4,0)</f>
        <v>56</v>
      </c>
      <c r="S62" s="21">
        <f>ROUND('2019'!T62/4,0)</f>
        <v>43</v>
      </c>
      <c r="T62" s="21">
        <f>ROUND('2019'!U62/4,0)</f>
        <v>10</v>
      </c>
      <c r="U62" s="21">
        <f>ROUND('2019'!V62/4,0)</f>
        <v>0</v>
      </c>
      <c r="V62" s="21">
        <f>ROUND('2019'!W62/4,0)</f>
        <v>3</v>
      </c>
      <c r="W62" s="21">
        <f>ROUND('2019'!X62/4,0)</f>
        <v>0</v>
      </c>
      <c r="X62" s="21">
        <f>ROUND('2019'!Y62/4,0)</f>
        <v>0</v>
      </c>
      <c r="Y62" s="21">
        <f>ROUND('2019'!Z62/4,0)</f>
        <v>1</v>
      </c>
      <c r="Z62" s="21">
        <f>ROUND('2019'!AB62/4,0)</f>
        <v>0</v>
      </c>
      <c r="AA62" s="21">
        <f>ROUND('2019'!AC62/4,0)</f>
        <v>0</v>
      </c>
      <c r="AB62" s="21">
        <f>ROUND('2019'!AD62/4,0)</f>
        <v>887</v>
      </c>
      <c r="AC62" s="21">
        <f>ROUND('2019'!AE62/4,0)</f>
        <v>679</v>
      </c>
      <c r="AD62" s="21">
        <f>ROUND('2019'!AF62/4,0)</f>
        <v>96</v>
      </c>
      <c r="AE62" s="21">
        <f>ROUND('2019'!AG62/4,0)</f>
        <v>0</v>
      </c>
      <c r="AF62" s="21">
        <f>ROUND('2019'!AH62/4,0)</f>
        <v>32</v>
      </c>
      <c r="AG62" s="21">
        <f>ROUND('2019'!AI62/4,0)</f>
        <v>0</v>
      </c>
      <c r="AH62" s="21">
        <f>ROUND('2019'!AJ62/4,0)</f>
        <v>0</v>
      </c>
      <c r="AI62" s="21">
        <f>ROUND('2019'!AK62/4,0)</f>
        <v>4</v>
      </c>
      <c r="AJ62" s="21">
        <f>ROUND('2019'!AM62/4,0)</f>
        <v>0</v>
      </c>
      <c r="AK62" s="21">
        <f>ROUND('2019'!AN62/4,0)</f>
        <v>0</v>
      </c>
      <c r="AL62" s="21">
        <f>ROUND('2019'!AO62/4,0)</f>
        <v>389</v>
      </c>
      <c r="AM62" s="21">
        <f>ROUND('2019'!AP62/4,0)</f>
        <v>297</v>
      </c>
      <c r="AN62" s="21">
        <f>ROUND('2019'!AQ62/4,0)</f>
        <v>59</v>
      </c>
      <c r="AO62" s="21">
        <f>ROUND('2019'!AR62/4,0)</f>
        <v>0</v>
      </c>
      <c r="AP62" s="21">
        <f>ROUND('2019'!AS62/4,0)</f>
        <v>17</v>
      </c>
      <c r="AQ62" s="21">
        <f>ROUND('2019'!AT62/4,0)</f>
        <v>0</v>
      </c>
      <c r="AR62" s="21">
        <f>ROUND('2019'!AU62/4,0)</f>
        <v>0</v>
      </c>
      <c r="AS62" s="21">
        <f>ROUND('2019'!AV62/4,0)</f>
        <v>2</v>
      </c>
      <c r="AT62" s="22">
        <f t="shared" si="4"/>
        <v>0</v>
      </c>
      <c r="AU62" s="23">
        <f t="shared" si="3"/>
        <v>0</v>
      </c>
      <c r="AV62" s="23">
        <f t="shared" si="3"/>
        <v>2942</v>
      </c>
      <c r="AW62" s="23">
        <f t="shared" si="3"/>
        <v>2251</v>
      </c>
      <c r="AX62" s="23">
        <f t="shared" si="3"/>
        <v>376</v>
      </c>
      <c r="AY62" s="23">
        <f t="shared" si="3"/>
        <v>0</v>
      </c>
      <c r="AZ62" s="23">
        <f t="shared" si="3"/>
        <v>136</v>
      </c>
      <c r="BA62" s="23">
        <f t="shared" si="3"/>
        <v>0</v>
      </c>
      <c r="BB62" s="23">
        <f t="shared" si="3"/>
        <v>0</v>
      </c>
      <c r="BC62" s="23">
        <f t="shared" si="3"/>
        <v>13</v>
      </c>
      <c r="BD62" s="24"/>
    </row>
    <row r="63" spans="1:56" s="33" customFormat="1" x14ac:dyDescent="0.25">
      <c r="A63" s="13">
        <v>1</v>
      </c>
      <c r="B63" s="34"/>
      <c r="C63" s="89"/>
      <c r="D63" s="89"/>
      <c r="E63" s="27" t="s">
        <v>19</v>
      </c>
      <c r="F63" s="27">
        <f>ROUND('2019'!F63/4,2)</f>
        <v>0</v>
      </c>
      <c r="G63" s="27">
        <f>ROUND('2019'!G63/4,2)</f>
        <v>2156082.0099999998</v>
      </c>
      <c r="H63" s="27">
        <f>ROUND('2019'!H63/4,2)</f>
        <v>912544.27</v>
      </c>
      <c r="I63" s="27">
        <f>ROUND('2019'!I63/4,2)</f>
        <v>1072615.28</v>
      </c>
      <c r="J63" s="27">
        <f>ROUND('2019'!J63/4,2)</f>
        <v>170922.47</v>
      </c>
      <c r="K63" s="27">
        <f>ROUND('2019'!K63/4,2)</f>
        <v>0</v>
      </c>
      <c r="L63" s="27">
        <f>ROUND('2019'!L63/4,2)</f>
        <v>1871974.25</v>
      </c>
      <c r="M63" s="27">
        <f>ROUND('2019'!M63/4,2)</f>
        <v>0</v>
      </c>
      <c r="N63" s="27">
        <f>ROUND('2019'!N63/4,2)</f>
        <v>0</v>
      </c>
      <c r="O63" s="27">
        <f>ROUND('2019'!O63/4,2)</f>
        <v>95253.27</v>
      </c>
      <c r="P63" s="27">
        <f>ROUND('2019'!Q63/4,2)</f>
        <v>0</v>
      </c>
      <c r="Q63" s="27">
        <f>ROUND('2019'!R63/4,2)</f>
        <v>76609.27</v>
      </c>
      <c r="R63" s="27">
        <f>ROUND('2019'!S63/4,2)</f>
        <v>31781.26</v>
      </c>
      <c r="S63" s="27">
        <f>ROUND('2019'!T63/4,2)</f>
        <v>36920.57</v>
      </c>
      <c r="T63" s="27">
        <f>ROUND('2019'!U63/4,2)</f>
        <v>7907.45</v>
      </c>
      <c r="U63" s="27">
        <f>ROUND('2019'!V63/4,2)</f>
        <v>0</v>
      </c>
      <c r="V63" s="27">
        <f>ROUND('2019'!W63/4,2)</f>
        <v>71313.31</v>
      </c>
      <c r="W63" s="27">
        <f>ROUND('2019'!X63/4,2)</f>
        <v>0</v>
      </c>
      <c r="X63" s="27">
        <f>ROUND('2019'!Y63/4,2)</f>
        <v>0</v>
      </c>
      <c r="Y63" s="27">
        <f>ROUND('2019'!Z63/4,2)</f>
        <v>16565.79</v>
      </c>
      <c r="Z63" s="27">
        <f>ROUND('2019'!AB63/4,2)</f>
        <v>0</v>
      </c>
      <c r="AA63" s="27">
        <f>ROUND('2019'!AC63/4,2)</f>
        <v>1170661.73</v>
      </c>
      <c r="AB63" s="27">
        <f>ROUND('2019'!AD63/4,2)</f>
        <v>502721.66</v>
      </c>
      <c r="AC63" s="27">
        <f>ROUND('2019'!AE63/4,2)</f>
        <v>590082.15</v>
      </c>
      <c r="AD63" s="27">
        <f>ROUND('2019'!AF63/4,2)</f>
        <v>77857.919999999998</v>
      </c>
      <c r="AE63" s="27">
        <f>ROUND('2019'!AG63/4,2)</f>
        <v>0</v>
      </c>
      <c r="AF63" s="27">
        <f>ROUND('2019'!AH63/4,2)</f>
        <v>677476.4</v>
      </c>
      <c r="AG63" s="27">
        <f>ROUND('2019'!AI63/4,2)</f>
        <v>0</v>
      </c>
      <c r="AH63" s="27">
        <f>ROUND('2019'!AJ63/4,2)</f>
        <v>0</v>
      </c>
      <c r="AI63" s="27">
        <f>ROUND('2019'!AK63/4,2)</f>
        <v>64192.42</v>
      </c>
      <c r="AJ63" s="27">
        <f>ROUND('2019'!AM63/4,2)</f>
        <v>0</v>
      </c>
      <c r="AK63" s="27">
        <f>ROUND('2019'!AN63/4,2)</f>
        <v>526165.92000000004</v>
      </c>
      <c r="AL63" s="27">
        <f>ROUND('2019'!AO63/4,2)</f>
        <v>220468.56</v>
      </c>
      <c r="AM63" s="27">
        <f>ROUND('2019'!AP63/4,2)</f>
        <v>258252.69</v>
      </c>
      <c r="AN63" s="27">
        <f>ROUND('2019'!AQ63/4,2)</f>
        <v>47444.67</v>
      </c>
      <c r="AO63" s="27">
        <f>ROUND('2019'!AR63/4,2)</f>
        <v>0</v>
      </c>
      <c r="AP63" s="27">
        <f>ROUND('2019'!AS63/4,2)</f>
        <v>350623.75</v>
      </c>
      <c r="AQ63" s="27">
        <f>ROUND('2019'!AT63/4,2)</f>
        <v>0</v>
      </c>
      <c r="AR63" s="27">
        <f>ROUND('2019'!AU63/4,2)</f>
        <v>0</v>
      </c>
      <c r="AS63" s="27">
        <f>ROUND('2019'!AV63/4,2)</f>
        <v>31060.85</v>
      </c>
      <c r="AT63" s="28">
        <f t="shared" si="4"/>
        <v>0</v>
      </c>
      <c r="AU63" s="29">
        <f t="shared" si="3"/>
        <v>3929518.9299999997</v>
      </c>
      <c r="AV63" s="29">
        <f t="shared" si="3"/>
        <v>1667515.75</v>
      </c>
      <c r="AW63" s="29">
        <f t="shared" si="3"/>
        <v>1957870.69</v>
      </c>
      <c r="AX63" s="29">
        <f t="shared" si="3"/>
        <v>304132.51</v>
      </c>
      <c r="AY63" s="29">
        <f t="shared" si="3"/>
        <v>0</v>
      </c>
      <c r="AZ63" s="29">
        <f t="shared" si="3"/>
        <v>2971387.71</v>
      </c>
      <c r="BA63" s="29">
        <f t="shared" si="3"/>
        <v>0</v>
      </c>
      <c r="BB63" s="29">
        <f t="shared" si="3"/>
        <v>0</v>
      </c>
      <c r="BC63" s="29">
        <f t="shared" si="3"/>
        <v>207072.33000000002</v>
      </c>
      <c r="BD63" s="30">
        <f t="shared" si="2"/>
        <v>7107978.9699999997</v>
      </c>
    </row>
    <row r="64" spans="1:56" s="25" customFormat="1" ht="17.25" customHeight="1" x14ac:dyDescent="0.25">
      <c r="A64" s="13">
        <v>1</v>
      </c>
      <c r="B64" s="35" t="s">
        <v>72</v>
      </c>
      <c r="C64" s="88">
        <v>29</v>
      </c>
      <c r="D64" s="88" t="s">
        <v>73</v>
      </c>
      <c r="E64" s="21" t="s">
        <v>18</v>
      </c>
      <c r="F64" s="21">
        <f>ROUND('2019'!F64/4,0)</f>
        <v>0</v>
      </c>
      <c r="G64" s="21">
        <f>ROUND('2019'!G64/4,0)</f>
        <v>0</v>
      </c>
      <c r="H64" s="21">
        <f>ROUND('2019'!H64/4,0)</f>
        <v>30</v>
      </c>
      <c r="I64" s="21">
        <f>ROUND('2019'!I64/4,0)</f>
        <v>132</v>
      </c>
      <c r="J64" s="21">
        <f>ROUND('2019'!J64/4,0)</f>
        <v>0</v>
      </c>
      <c r="K64" s="21">
        <f>ROUND('2019'!K64/4,0)</f>
        <v>0</v>
      </c>
      <c r="L64" s="21">
        <f>ROUND('2019'!L64/4,0)</f>
        <v>0</v>
      </c>
      <c r="M64" s="21">
        <f>ROUND('2019'!M64/4,0)</f>
        <v>0</v>
      </c>
      <c r="N64" s="21">
        <f>ROUND('2019'!N64/4,0)</f>
        <v>0</v>
      </c>
      <c r="O64" s="21">
        <f>ROUND('2019'!O64/4,0)</f>
        <v>0</v>
      </c>
      <c r="P64" s="21">
        <f>ROUND('2019'!Q64/4,0)</f>
        <v>0</v>
      </c>
      <c r="Q64" s="21">
        <f>ROUND('2019'!R64/4,0)</f>
        <v>0</v>
      </c>
      <c r="R64" s="21">
        <f>ROUND('2019'!S64/4,0)</f>
        <v>3</v>
      </c>
      <c r="S64" s="21">
        <f>ROUND('2019'!T64/4,0)</f>
        <v>10</v>
      </c>
      <c r="T64" s="21">
        <f>ROUND('2019'!U64/4,0)</f>
        <v>0</v>
      </c>
      <c r="U64" s="21">
        <f>ROUND('2019'!V64/4,0)</f>
        <v>0</v>
      </c>
      <c r="V64" s="21">
        <f>ROUND('2019'!W64/4,0)</f>
        <v>0</v>
      </c>
      <c r="W64" s="21">
        <f>ROUND('2019'!X64/4,0)</f>
        <v>0</v>
      </c>
      <c r="X64" s="21">
        <f>ROUND('2019'!Y64/4,0)</f>
        <v>0</v>
      </c>
      <c r="Y64" s="21">
        <f>ROUND('2019'!Z64/4,0)</f>
        <v>0</v>
      </c>
      <c r="Z64" s="21">
        <f>ROUND('2019'!AB64/4,0)</f>
        <v>0</v>
      </c>
      <c r="AA64" s="21">
        <f>ROUND('2019'!AC64/4,0)</f>
        <v>0</v>
      </c>
      <c r="AB64" s="21">
        <f>ROUND('2019'!AD64/4,0)</f>
        <v>19</v>
      </c>
      <c r="AC64" s="21">
        <f>ROUND('2019'!AE64/4,0)</f>
        <v>86</v>
      </c>
      <c r="AD64" s="21">
        <f>ROUND('2019'!AF64/4,0)</f>
        <v>0</v>
      </c>
      <c r="AE64" s="21">
        <f>ROUND('2019'!AG64/4,0)</f>
        <v>0</v>
      </c>
      <c r="AF64" s="21">
        <f>ROUND('2019'!AH64/4,0)</f>
        <v>0</v>
      </c>
      <c r="AG64" s="21">
        <f>ROUND('2019'!AI64/4,0)</f>
        <v>0</v>
      </c>
      <c r="AH64" s="21">
        <f>ROUND('2019'!AJ64/4,0)</f>
        <v>0</v>
      </c>
      <c r="AI64" s="21">
        <f>ROUND('2019'!AK64/4,0)</f>
        <v>0</v>
      </c>
      <c r="AJ64" s="21">
        <f>ROUND('2019'!AM64/4,0)</f>
        <v>0</v>
      </c>
      <c r="AK64" s="21">
        <f>ROUND('2019'!AN64/4,0)</f>
        <v>0</v>
      </c>
      <c r="AL64" s="21">
        <f>ROUND('2019'!AO64/4,0)</f>
        <v>6</v>
      </c>
      <c r="AM64" s="21">
        <f>ROUND('2019'!AP64/4,0)</f>
        <v>26</v>
      </c>
      <c r="AN64" s="21">
        <f>ROUND('2019'!AQ64/4,0)</f>
        <v>0</v>
      </c>
      <c r="AO64" s="21">
        <f>ROUND('2019'!AR64/4,0)</f>
        <v>0</v>
      </c>
      <c r="AP64" s="21">
        <f>ROUND('2019'!AS64/4,0)</f>
        <v>0</v>
      </c>
      <c r="AQ64" s="21">
        <f>ROUND('2019'!AT64/4,0)</f>
        <v>0</v>
      </c>
      <c r="AR64" s="21">
        <f>ROUND('2019'!AU64/4,0)</f>
        <v>0</v>
      </c>
      <c r="AS64" s="21">
        <f>ROUND('2019'!AV64/4,0)</f>
        <v>0</v>
      </c>
      <c r="AT64" s="22">
        <f t="shared" si="4"/>
        <v>0</v>
      </c>
      <c r="AU64" s="23">
        <f t="shared" si="3"/>
        <v>0</v>
      </c>
      <c r="AV64" s="23">
        <f t="shared" si="3"/>
        <v>58</v>
      </c>
      <c r="AW64" s="23">
        <f t="shared" si="3"/>
        <v>254</v>
      </c>
      <c r="AX64" s="23">
        <f t="shared" si="3"/>
        <v>0</v>
      </c>
      <c r="AY64" s="23">
        <f t="shared" si="3"/>
        <v>0</v>
      </c>
      <c r="AZ64" s="23">
        <f t="shared" si="3"/>
        <v>0</v>
      </c>
      <c r="BA64" s="23">
        <f t="shared" si="3"/>
        <v>0</v>
      </c>
      <c r="BB64" s="23">
        <f t="shared" si="3"/>
        <v>0</v>
      </c>
      <c r="BC64" s="23">
        <f t="shared" si="3"/>
        <v>0</v>
      </c>
      <c r="BD64" s="24"/>
    </row>
    <row r="65" spans="1:56" s="33" customFormat="1" ht="15" customHeight="1" x14ac:dyDescent="0.25">
      <c r="A65" s="13">
        <v>1</v>
      </c>
      <c r="B65" s="34"/>
      <c r="C65" s="89"/>
      <c r="D65" s="89"/>
      <c r="E65" s="27" t="s">
        <v>19</v>
      </c>
      <c r="F65" s="27">
        <f>ROUND('2019'!F65/4,2)</f>
        <v>0</v>
      </c>
      <c r="G65" s="27">
        <f>ROUND('2019'!G65/4,2)</f>
        <v>238630.24</v>
      </c>
      <c r="H65" s="27">
        <f>ROUND('2019'!H65/4,2)</f>
        <v>16062.25</v>
      </c>
      <c r="I65" s="27">
        <f>ROUND('2019'!I65/4,2)</f>
        <v>222567.99</v>
      </c>
      <c r="J65" s="27">
        <f>ROUND('2019'!J65/4,2)</f>
        <v>0</v>
      </c>
      <c r="K65" s="27">
        <f>ROUND('2019'!K65/4,2)</f>
        <v>0</v>
      </c>
      <c r="L65" s="27">
        <f>ROUND('2019'!L65/4,2)</f>
        <v>0</v>
      </c>
      <c r="M65" s="27">
        <f>ROUND('2019'!M65/4,2)</f>
        <v>0</v>
      </c>
      <c r="N65" s="27">
        <f>ROUND('2019'!N65/4,2)</f>
        <v>0</v>
      </c>
      <c r="O65" s="27">
        <f>ROUND('2019'!O65/4,2)</f>
        <v>0</v>
      </c>
      <c r="P65" s="27">
        <f>ROUND('2019'!Q65/4,2)</f>
        <v>0</v>
      </c>
      <c r="Q65" s="27">
        <f>ROUND('2019'!R65/4,2)</f>
        <v>18038.900000000001</v>
      </c>
      <c r="R65" s="27">
        <f>ROUND('2019'!S65/4,2)</f>
        <v>1774.32</v>
      </c>
      <c r="S65" s="27">
        <f>ROUND('2019'!T65/4,2)</f>
        <v>16264.58</v>
      </c>
      <c r="T65" s="27">
        <f>ROUND('2019'!U65/4,2)</f>
        <v>0</v>
      </c>
      <c r="U65" s="27">
        <f>ROUND('2019'!V65/4,2)</f>
        <v>0</v>
      </c>
      <c r="V65" s="27">
        <f>ROUND('2019'!W65/4,2)</f>
        <v>0</v>
      </c>
      <c r="W65" s="27">
        <f>ROUND('2019'!X65/4,2)</f>
        <v>0</v>
      </c>
      <c r="X65" s="27">
        <f>ROUND('2019'!Y65/4,2)</f>
        <v>0</v>
      </c>
      <c r="Y65" s="27">
        <f>ROUND('2019'!Z65/4,2)</f>
        <v>0</v>
      </c>
      <c r="Z65" s="27">
        <f>ROUND('2019'!AB65/4,2)</f>
        <v>0</v>
      </c>
      <c r="AA65" s="27">
        <f>ROUND('2019'!AC65/4,2)</f>
        <v>154785.92000000001</v>
      </c>
      <c r="AB65" s="27">
        <f>ROUND('2019'!AD65/4,2)</f>
        <v>10116.73</v>
      </c>
      <c r="AC65" s="27">
        <f>ROUND('2019'!AE65/4,2)</f>
        <v>144669.19</v>
      </c>
      <c r="AD65" s="27">
        <f>ROUND('2019'!AF65/4,2)</f>
        <v>0</v>
      </c>
      <c r="AE65" s="27">
        <f>ROUND('2019'!AG65/4,2)</f>
        <v>0</v>
      </c>
      <c r="AF65" s="27">
        <f>ROUND('2019'!AH65/4,2)</f>
        <v>0</v>
      </c>
      <c r="AG65" s="27">
        <f>ROUND('2019'!AI65/4,2)</f>
        <v>0</v>
      </c>
      <c r="AH65" s="27">
        <f>ROUND('2019'!AJ65/4,2)</f>
        <v>0</v>
      </c>
      <c r="AI65" s="27">
        <f>ROUND('2019'!AK65/4,2)</f>
        <v>0</v>
      </c>
      <c r="AJ65" s="27">
        <f>ROUND('2019'!AM65/4,2)</f>
        <v>0</v>
      </c>
      <c r="AK65" s="27">
        <f>ROUND('2019'!AN65/4,2)</f>
        <v>47688.69</v>
      </c>
      <c r="AL65" s="27">
        <f>ROUND('2019'!AO65/4,2)</f>
        <v>3175.1</v>
      </c>
      <c r="AM65" s="27">
        <f>ROUND('2019'!AP65/4,2)</f>
        <v>44513.599999999999</v>
      </c>
      <c r="AN65" s="27">
        <f>ROUND('2019'!AQ65/4,2)</f>
        <v>0</v>
      </c>
      <c r="AO65" s="27">
        <f>ROUND('2019'!AR65/4,2)</f>
        <v>0</v>
      </c>
      <c r="AP65" s="27">
        <f>ROUND('2019'!AS65/4,2)</f>
        <v>0</v>
      </c>
      <c r="AQ65" s="27">
        <f>ROUND('2019'!AT65/4,2)</f>
        <v>0</v>
      </c>
      <c r="AR65" s="27">
        <f>ROUND('2019'!AU65/4,2)</f>
        <v>0</v>
      </c>
      <c r="AS65" s="27">
        <f>ROUND('2019'!AV65/4,2)</f>
        <v>0</v>
      </c>
      <c r="AT65" s="28">
        <f t="shared" si="4"/>
        <v>0</v>
      </c>
      <c r="AU65" s="29">
        <f t="shared" si="3"/>
        <v>459143.75</v>
      </c>
      <c r="AV65" s="29">
        <f t="shared" si="3"/>
        <v>31128.400000000001</v>
      </c>
      <c r="AW65" s="29">
        <f t="shared" si="3"/>
        <v>428015.35999999999</v>
      </c>
      <c r="AX65" s="29">
        <f t="shared" si="3"/>
        <v>0</v>
      </c>
      <c r="AY65" s="29">
        <f t="shared" si="3"/>
        <v>0</v>
      </c>
      <c r="AZ65" s="29">
        <f t="shared" si="3"/>
        <v>0</v>
      </c>
      <c r="BA65" s="29">
        <f t="shared" si="3"/>
        <v>0</v>
      </c>
      <c r="BB65" s="29">
        <f t="shared" si="3"/>
        <v>0</v>
      </c>
      <c r="BC65" s="29">
        <f t="shared" si="3"/>
        <v>0</v>
      </c>
      <c r="BD65" s="30">
        <f t="shared" si="2"/>
        <v>459143.75</v>
      </c>
    </row>
    <row r="66" spans="1:56" s="25" customFormat="1" ht="15" customHeight="1" x14ac:dyDescent="0.25">
      <c r="A66" s="13">
        <v>1</v>
      </c>
      <c r="B66" s="35"/>
      <c r="C66" s="88">
        <v>30</v>
      </c>
      <c r="D66" s="88" t="s">
        <v>74</v>
      </c>
      <c r="E66" s="21" t="s">
        <v>18</v>
      </c>
      <c r="F66" s="21">
        <f>ROUND('2019'!F66/4,0)</f>
        <v>0</v>
      </c>
      <c r="G66" s="21">
        <f>ROUND('2019'!G66/4,0)</f>
        <v>0</v>
      </c>
      <c r="H66" s="21">
        <f>ROUND('2019'!H66/4,0)</f>
        <v>0</v>
      </c>
      <c r="I66" s="21">
        <f>ROUND('2019'!I66/4,0)</f>
        <v>906</v>
      </c>
      <c r="J66" s="21">
        <f>ROUND('2019'!J66/4,0)</f>
        <v>0</v>
      </c>
      <c r="K66" s="21">
        <f>ROUND('2019'!K66/4,0)</f>
        <v>0</v>
      </c>
      <c r="L66" s="21">
        <f>ROUND('2019'!L66/4,0)</f>
        <v>0</v>
      </c>
      <c r="M66" s="21">
        <f>ROUND('2019'!M66/4,0)</f>
        <v>0</v>
      </c>
      <c r="N66" s="21">
        <f>ROUND('2019'!N66/4,0)</f>
        <v>0</v>
      </c>
      <c r="O66" s="21">
        <f>ROUND('2019'!O66/4,0)</f>
        <v>0</v>
      </c>
      <c r="P66" s="21">
        <f>ROUND('2019'!Q66/4,0)</f>
        <v>0</v>
      </c>
      <c r="Q66" s="21">
        <f>ROUND('2019'!R66/4,0)</f>
        <v>0</v>
      </c>
      <c r="R66" s="21">
        <f>ROUND('2019'!S66/4,0)</f>
        <v>132</v>
      </c>
      <c r="S66" s="21">
        <f>ROUND('2019'!T66/4,0)</f>
        <v>12</v>
      </c>
      <c r="T66" s="21">
        <f>ROUND('2019'!U66/4,0)</f>
        <v>0</v>
      </c>
      <c r="U66" s="21">
        <f>ROUND('2019'!V66/4,0)</f>
        <v>0</v>
      </c>
      <c r="V66" s="21">
        <f>ROUND('2019'!W66/4,0)</f>
        <v>0</v>
      </c>
      <c r="W66" s="21">
        <f>ROUND('2019'!X66/4,0)</f>
        <v>0</v>
      </c>
      <c r="X66" s="21">
        <f>ROUND('2019'!Y66/4,0)</f>
        <v>0</v>
      </c>
      <c r="Y66" s="21">
        <f>ROUND('2019'!Z66/4,0)</f>
        <v>0</v>
      </c>
      <c r="Z66" s="21">
        <f>ROUND('2019'!AB66/4,0)</f>
        <v>0</v>
      </c>
      <c r="AA66" s="21">
        <f>ROUND('2019'!AC66/4,0)</f>
        <v>0</v>
      </c>
      <c r="AB66" s="21">
        <f>ROUND('2019'!AD66/4,0)</f>
        <v>0</v>
      </c>
      <c r="AC66" s="21">
        <f>ROUND('2019'!AE66/4,0)</f>
        <v>268</v>
      </c>
      <c r="AD66" s="21">
        <f>ROUND('2019'!AF66/4,0)</f>
        <v>0</v>
      </c>
      <c r="AE66" s="21">
        <f>ROUND('2019'!AG66/4,0)</f>
        <v>0</v>
      </c>
      <c r="AF66" s="21">
        <f>ROUND('2019'!AH66/4,0)</f>
        <v>0</v>
      </c>
      <c r="AG66" s="21">
        <f>ROUND('2019'!AI66/4,0)</f>
        <v>0</v>
      </c>
      <c r="AH66" s="21">
        <f>ROUND('2019'!AJ66/4,0)</f>
        <v>0</v>
      </c>
      <c r="AI66" s="21">
        <f>ROUND('2019'!AK66/4,0)</f>
        <v>0</v>
      </c>
      <c r="AJ66" s="21">
        <f>ROUND('2019'!AM66/4,0)</f>
        <v>0</v>
      </c>
      <c r="AK66" s="21">
        <f>ROUND('2019'!AN66/4,0)</f>
        <v>0</v>
      </c>
      <c r="AL66" s="21">
        <f>ROUND('2019'!AO66/4,0)</f>
        <v>9</v>
      </c>
      <c r="AM66" s="21">
        <f>ROUND('2019'!AP66/4,0)</f>
        <v>264</v>
      </c>
      <c r="AN66" s="21">
        <f>ROUND('2019'!AQ66/4,0)</f>
        <v>0</v>
      </c>
      <c r="AO66" s="21">
        <f>ROUND('2019'!AR66/4,0)</f>
        <v>0</v>
      </c>
      <c r="AP66" s="21">
        <f>ROUND('2019'!AS66/4,0)</f>
        <v>0</v>
      </c>
      <c r="AQ66" s="21">
        <f>ROUND('2019'!AT66/4,0)</f>
        <v>0</v>
      </c>
      <c r="AR66" s="21">
        <f>ROUND('2019'!AU66/4,0)</f>
        <v>0</v>
      </c>
      <c r="AS66" s="21">
        <f>ROUND('2019'!AV66/4,0)</f>
        <v>0</v>
      </c>
      <c r="AT66" s="22">
        <f t="shared" si="4"/>
        <v>0</v>
      </c>
      <c r="AU66" s="23">
        <f t="shared" si="3"/>
        <v>0</v>
      </c>
      <c r="AV66" s="23">
        <f t="shared" si="3"/>
        <v>141</v>
      </c>
      <c r="AW66" s="23">
        <f t="shared" si="3"/>
        <v>1450</v>
      </c>
      <c r="AX66" s="23">
        <f t="shared" si="3"/>
        <v>0</v>
      </c>
      <c r="AY66" s="23">
        <f t="shared" si="3"/>
        <v>0</v>
      </c>
      <c r="AZ66" s="23">
        <f t="shared" si="3"/>
        <v>0</v>
      </c>
      <c r="BA66" s="23">
        <f t="shared" si="3"/>
        <v>0</v>
      </c>
      <c r="BB66" s="23">
        <f t="shared" si="3"/>
        <v>0</v>
      </c>
      <c r="BC66" s="23">
        <f t="shared" si="3"/>
        <v>0</v>
      </c>
      <c r="BD66" s="24"/>
    </row>
    <row r="67" spans="1:56" s="33" customFormat="1" ht="15" customHeight="1" x14ac:dyDescent="0.25">
      <c r="A67" s="13">
        <v>1</v>
      </c>
      <c r="B67" s="34"/>
      <c r="C67" s="89"/>
      <c r="D67" s="89"/>
      <c r="E67" s="27" t="s">
        <v>19</v>
      </c>
      <c r="F67" s="27">
        <f>ROUND('2019'!F67/4,2)</f>
        <v>0</v>
      </c>
      <c r="G67" s="27">
        <f>ROUND('2019'!G67/4,2)</f>
        <v>1526926.84</v>
      </c>
      <c r="H67" s="27">
        <f>ROUND('2019'!H67/4,2)</f>
        <v>0</v>
      </c>
      <c r="I67" s="27">
        <f>ROUND('2019'!I67/4,2)</f>
        <v>1526926.84</v>
      </c>
      <c r="J67" s="27">
        <f>ROUND('2019'!J67/4,2)</f>
        <v>0</v>
      </c>
      <c r="K67" s="27">
        <f>ROUND('2019'!K67/4,2)</f>
        <v>0</v>
      </c>
      <c r="L67" s="27">
        <f>ROUND('2019'!L67/4,2)</f>
        <v>0</v>
      </c>
      <c r="M67" s="27">
        <f>ROUND('2019'!M67/4,2)</f>
        <v>0</v>
      </c>
      <c r="N67" s="27">
        <f>ROUND('2019'!N67/4,2)</f>
        <v>0</v>
      </c>
      <c r="O67" s="27">
        <f>ROUND('2019'!O67/4,2)</f>
        <v>0</v>
      </c>
      <c r="P67" s="27">
        <f>ROUND('2019'!Q67/4,2)</f>
        <v>0</v>
      </c>
      <c r="Q67" s="27">
        <f>ROUND('2019'!R67/4,2)</f>
        <v>90250.92</v>
      </c>
      <c r="R67" s="27">
        <f>ROUND('2019'!S67/4,2)</f>
        <v>70706.25</v>
      </c>
      <c r="S67" s="27">
        <f>ROUND('2019'!T67/4,2)</f>
        <v>19544.66</v>
      </c>
      <c r="T67" s="27">
        <f>ROUND('2019'!U67/4,2)</f>
        <v>0</v>
      </c>
      <c r="U67" s="27">
        <f>ROUND('2019'!V67/4,2)</f>
        <v>0</v>
      </c>
      <c r="V67" s="27">
        <f>ROUND('2019'!W67/4,2)</f>
        <v>0</v>
      </c>
      <c r="W67" s="27">
        <f>ROUND('2019'!X67/4,2)</f>
        <v>0</v>
      </c>
      <c r="X67" s="27">
        <f>ROUND('2019'!Y67/4,2)</f>
        <v>0</v>
      </c>
      <c r="Y67" s="27">
        <f>ROUND('2019'!Z67/4,2)</f>
        <v>0</v>
      </c>
      <c r="Z67" s="27">
        <f>ROUND('2019'!AB67/4,2)</f>
        <v>0</v>
      </c>
      <c r="AA67" s="27">
        <f>ROUND('2019'!AC67/4,2)</f>
        <v>451970.34</v>
      </c>
      <c r="AB67" s="27">
        <f>ROUND('2019'!AD67/4,2)</f>
        <v>0</v>
      </c>
      <c r="AC67" s="27">
        <f>ROUND('2019'!AE67/4,2)</f>
        <v>451970.34</v>
      </c>
      <c r="AD67" s="27">
        <f>ROUND('2019'!AF67/4,2)</f>
        <v>0</v>
      </c>
      <c r="AE67" s="27">
        <f>ROUND('2019'!AG67/4,2)</f>
        <v>0</v>
      </c>
      <c r="AF67" s="27">
        <f>ROUND('2019'!AH67/4,2)</f>
        <v>0</v>
      </c>
      <c r="AG67" s="27">
        <f>ROUND('2019'!AI67/4,2)</f>
        <v>0</v>
      </c>
      <c r="AH67" s="27">
        <f>ROUND('2019'!AJ67/4,2)</f>
        <v>0</v>
      </c>
      <c r="AI67" s="27">
        <f>ROUND('2019'!AK67/4,2)</f>
        <v>0</v>
      </c>
      <c r="AJ67" s="27">
        <f>ROUND('2019'!AM67/4,2)</f>
        <v>0</v>
      </c>
      <c r="AK67" s="27">
        <f>ROUND('2019'!AN67/4,2)</f>
        <v>449475.71</v>
      </c>
      <c r="AL67" s="27">
        <f>ROUND('2019'!AO67/4,2)</f>
        <v>4834.62</v>
      </c>
      <c r="AM67" s="27">
        <f>ROUND('2019'!AP67/4,2)</f>
        <v>444641.1</v>
      </c>
      <c r="AN67" s="27">
        <f>ROUND('2019'!AQ67/4,2)</f>
        <v>0</v>
      </c>
      <c r="AO67" s="27">
        <f>ROUND('2019'!AR67/4,2)</f>
        <v>0</v>
      </c>
      <c r="AP67" s="27">
        <f>ROUND('2019'!AS67/4,2)</f>
        <v>0</v>
      </c>
      <c r="AQ67" s="27">
        <f>ROUND('2019'!AT67/4,2)</f>
        <v>0</v>
      </c>
      <c r="AR67" s="27">
        <f>ROUND('2019'!AU67/4,2)</f>
        <v>0</v>
      </c>
      <c r="AS67" s="27">
        <f>ROUND('2019'!AV67/4,2)</f>
        <v>0</v>
      </c>
      <c r="AT67" s="28">
        <f t="shared" si="4"/>
        <v>0</v>
      </c>
      <c r="AU67" s="29">
        <f t="shared" si="3"/>
        <v>2518623.81</v>
      </c>
      <c r="AV67" s="29">
        <f t="shared" si="3"/>
        <v>75540.87</v>
      </c>
      <c r="AW67" s="29">
        <f t="shared" si="3"/>
        <v>2443082.94</v>
      </c>
      <c r="AX67" s="29">
        <f t="shared" si="3"/>
        <v>0</v>
      </c>
      <c r="AY67" s="29">
        <f t="shared" si="3"/>
        <v>0</v>
      </c>
      <c r="AZ67" s="29">
        <f t="shared" si="3"/>
        <v>0</v>
      </c>
      <c r="BA67" s="29">
        <f t="shared" si="3"/>
        <v>0</v>
      </c>
      <c r="BB67" s="29">
        <f t="shared" si="3"/>
        <v>0</v>
      </c>
      <c r="BC67" s="29">
        <f t="shared" si="3"/>
        <v>0</v>
      </c>
      <c r="BD67" s="30">
        <f t="shared" si="2"/>
        <v>2518623.81</v>
      </c>
    </row>
    <row r="68" spans="1:56" s="25" customFormat="1" ht="15" customHeight="1" x14ac:dyDescent="0.25">
      <c r="A68" s="13">
        <v>1</v>
      </c>
      <c r="B68" s="35"/>
      <c r="C68" s="88">
        <v>31</v>
      </c>
      <c r="D68" s="88" t="s">
        <v>75</v>
      </c>
      <c r="E68" s="21" t="s">
        <v>18</v>
      </c>
      <c r="F68" s="21">
        <f>ROUND('2019'!F68/4,0)</f>
        <v>0</v>
      </c>
      <c r="G68" s="21">
        <f>ROUND('2019'!G68/4,0)</f>
        <v>0</v>
      </c>
      <c r="H68" s="21">
        <f>ROUND('2019'!H68/4,0)</f>
        <v>1404</v>
      </c>
      <c r="I68" s="21">
        <f>ROUND('2019'!I68/4,0)</f>
        <v>48</v>
      </c>
      <c r="J68" s="21">
        <f>ROUND('2019'!J68/4,0)</f>
        <v>0</v>
      </c>
      <c r="K68" s="21">
        <f>ROUND('2019'!K68/4,0)</f>
        <v>0</v>
      </c>
      <c r="L68" s="21">
        <f>ROUND('2019'!L68/4,0)</f>
        <v>0</v>
      </c>
      <c r="M68" s="21">
        <f>ROUND('2019'!M68/4,0)</f>
        <v>0</v>
      </c>
      <c r="N68" s="21">
        <f>ROUND('2019'!N68/4,0)</f>
        <v>0</v>
      </c>
      <c r="O68" s="21">
        <f>ROUND('2019'!O68/4,0)</f>
        <v>0</v>
      </c>
      <c r="P68" s="21">
        <f>ROUND('2019'!Q68/4,0)</f>
        <v>0</v>
      </c>
      <c r="Q68" s="21">
        <f>ROUND('2019'!R68/4,0)</f>
        <v>0</v>
      </c>
      <c r="R68" s="21">
        <f>ROUND('2019'!S68/4,0)</f>
        <v>247</v>
      </c>
      <c r="S68" s="21">
        <f>ROUND('2019'!T68/4,0)</f>
        <v>6</v>
      </c>
      <c r="T68" s="21">
        <f>ROUND('2019'!U68/4,0)</f>
        <v>0</v>
      </c>
      <c r="U68" s="21">
        <f>ROUND('2019'!V68/4,0)</f>
        <v>0</v>
      </c>
      <c r="V68" s="21">
        <f>ROUND('2019'!W68/4,0)</f>
        <v>0</v>
      </c>
      <c r="W68" s="21">
        <f>ROUND('2019'!X68/4,0)</f>
        <v>0</v>
      </c>
      <c r="X68" s="21">
        <f>ROUND('2019'!Y68/4,0)</f>
        <v>0</v>
      </c>
      <c r="Y68" s="21">
        <f>ROUND('2019'!Z68/4,0)</f>
        <v>0</v>
      </c>
      <c r="Z68" s="21">
        <f>ROUND('2019'!AB68/4,0)</f>
        <v>0</v>
      </c>
      <c r="AA68" s="21">
        <f>ROUND('2019'!AC68/4,0)</f>
        <v>0</v>
      </c>
      <c r="AB68" s="21">
        <f>ROUND('2019'!AD68/4,0)</f>
        <v>166</v>
      </c>
      <c r="AC68" s="21">
        <f>ROUND('2019'!AE68/4,0)</f>
        <v>8</v>
      </c>
      <c r="AD68" s="21">
        <f>ROUND('2019'!AF68/4,0)</f>
        <v>0</v>
      </c>
      <c r="AE68" s="21">
        <f>ROUND('2019'!AG68/4,0)</f>
        <v>0</v>
      </c>
      <c r="AF68" s="21">
        <f>ROUND('2019'!AH68/4,0)</f>
        <v>0</v>
      </c>
      <c r="AG68" s="21">
        <f>ROUND('2019'!AI68/4,0)</f>
        <v>0</v>
      </c>
      <c r="AH68" s="21">
        <f>ROUND('2019'!AJ68/4,0)</f>
        <v>0</v>
      </c>
      <c r="AI68" s="21">
        <f>ROUND('2019'!AK68/4,0)</f>
        <v>0</v>
      </c>
      <c r="AJ68" s="21">
        <f>ROUND('2019'!AM68/4,0)</f>
        <v>0</v>
      </c>
      <c r="AK68" s="21">
        <f>ROUND('2019'!AN68/4,0)</f>
        <v>0</v>
      </c>
      <c r="AL68" s="21">
        <f>ROUND('2019'!AO68/4,0)</f>
        <v>388</v>
      </c>
      <c r="AM68" s="21">
        <f>ROUND('2019'!AP68/4,0)</f>
        <v>16</v>
      </c>
      <c r="AN68" s="21">
        <f>ROUND('2019'!AQ68/4,0)</f>
        <v>0</v>
      </c>
      <c r="AO68" s="21">
        <f>ROUND('2019'!AR68/4,0)</f>
        <v>0</v>
      </c>
      <c r="AP68" s="21">
        <f>ROUND('2019'!AS68/4,0)</f>
        <v>0</v>
      </c>
      <c r="AQ68" s="21">
        <f>ROUND('2019'!AT68/4,0)</f>
        <v>0</v>
      </c>
      <c r="AR68" s="21">
        <f>ROUND('2019'!AU68/4,0)</f>
        <v>0</v>
      </c>
      <c r="AS68" s="21">
        <f>ROUND('2019'!AV68/4,0)</f>
        <v>0</v>
      </c>
      <c r="AT68" s="22">
        <f t="shared" si="4"/>
        <v>0</v>
      </c>
      <c r="AU68" s="23">
        <f t="shared" si="3"/>
        <v>0</v>
      </c>
      <c r="AV68" s="23">
        <f t="shared" si="3"/>
        <v>2205</v>
      </c>
      <c r="AW68" s="23">
        <f t="shared" si="3"/>
        <v>78</v>
      </c>
      <c r="AX68" s="23">
        <f t="shared" si="3"/>
        <v>0</v>
      </c>
      <c r="AY68" s="23">
        <f t="shared" si="3"/>
        <v>0</v>
      </c>
      <c r="AZ68" s="23">
        <f t="shared" si="3"/>
        <v>0</v>
      </c>
      <c r="BA68" s="23">
        <f t="shared" si="3"/>
        <v>0</v>
      </c>
      <c r="BB68" s="23">
        <f t="shared" si="3"/>
        <v>0</v>
      </c>
      <c r="BC68" s="23">
        <f t="shared" si="3"/>
        <v>0</v>
      </c>
      <c r="BD68" s="24"/>
    </row>
    <row r="69" spans="1:56" s="33" customFormat="1" ht="15" customHeight="1" x14ac:dyDescent="0.25">
      <c r="A69" s="13">
        <v>1</v>
      </c>
      <c r="B69" s="34"/>
      <c r="C69" s="89"/>
      <c r="D69" s="89"/>
      <c r="E69" s="27" t="s">
        <v>19</v>
      </c>
      <c r="F69" s="27">
        <f>ROUND('2019'!F69/4,2)</f>
        <v>0</v>
      </c>
      <c r="G69" s="27">
        <f>ROUND('2019'!G69/4,2)</f>
        <v>1880852.21</v>
      </c>
      <c r="H69" s="27">
        <f>ROUND('2019'!H69/4,2)</f>
        <v>833311.6</v>
      </c>
      <c r="I69" s="27">
        <f>ROUND('2019'!I69/4,2)</f>
        <v>1047540.61</v>
      </c>
      <c r="J69" s="27">
        <f>ROUND('2019'!J69/4,2)</f>
        <v>0</v>
      </c>
      <c r="K69" s="27">
        <f>ROUND('2019'!K69/4,2)</f>
        <v>0</v>
      </c>
      <c r="L69" s="27">
        <f>ROUND('2019'!L69/4,2)</f>
        <v>0</v>
      </c>
      <c r="M69" s="27">
        <f>ROUND('2019'!M69/4,2)</f>
        <v>0</v>
      </c>
      <c r="N69" s="27">
        <f>ROUND('2019'!N69/4,2)</f>
        <v>0</v>
      </c>
      <c r="O69" s="27">
        <f>ROUND('2019'!O69/4,2)</f>
        <v>0</v>
      </c>
      <c r="P69" s="27">
        <f>ROUND('2019'!Q69/4,2)</f>
        <v>0</v>
      </c>
      <c r="Q69" s="27">
        <f>ROUND('2019'!R69/4,2)</f>
        <v>209835.14</v>
      </c>
      <c r="R69" s="27">
        <f>ROUND('2019'!S69/4,2)</f>
        <v>145874.54</v>
      </c>
      <c r="S69" s="27">
        <f>ROUND('2019'!T69/4,2)</f>
        <v>63960.6</v>
      </c>
      <c r="T69" s="27">
        <f>ROUND('2019'!U69/4,2)</f>
        <v>0</v>
      </c>
      <c r="U69" s="27">
        <f>ROUND('2019'!V69/4,2)</f>
        <v>0</v>
      </c>
      <c r="V69" s="27">
        <f>ROUND('2019'!W69/4,2)</f>
        <v>0</v>
      </c>
      <c r="W69" s="27">
        <f>ROUND('2019'!X69/4,2)</f>
        <v>0</v>
      </c>
      <c r="X69" s="27">
        <f>ROUND('2019'!Y69/4,2)</f>
        <v>0</v>
      </c>
      <c r="Y69" s="27">
        <f>ROUND('2019'!Z69/4,2)</f>
        <v>0</v>
      </c>
      <c r="Z69" s="27">
        <f>ROUND('2019'!AB69/4,2)</f>
        <v>0</v>
      </c>
      <c r="AA69" s="27">
        <f>ROUND('2019'!AC69/4,2)</f>
        <v>259253.52</v>
      </c>
      <c r="AB69" s="27">
        <f>ROUND('2019'!AD69/4,2)</f>
        <v>100415.31</v>
      </c>
      <c r="AC69" s="27">
        <f>ROUND('2019'!AE69/4,2)</f>
        <v>158838.22</v>
      </c>
      <c r="AD69" s="27">
        <f>ROUND('2019'!AF69/4,2)</f>
        <v>0</v>
      </c>
      <c r="AE69" s="27">
        <f>ROUND('2019'!AG69/4,2)</f>
        <v>0</v>
      </c>
      <c r="AF69" s="27">
        <f>ROUND('2019'!AH69/4,2)</f>
        <v>0</v>
      </c>
      <c r="AG69" s="27">
        <f>ROUND('2019'!AI69/4,2)</f>
        <v>0</v>
      </c>
      <c r="AH69" s="27">
        <f>ROUND('2019'!AJ69/4,2)</f>
        <v>0</v>
      </c>
      <c r="AI69" s="27">
        <f>ROUND('2019'!AK69/4,2)</f>
        <v>0</v>
      </c>
      <c r="AJ69" s="27">
        <f>ROUND('2019'!AM69/4,2)</f>
        <v>0</v>
      </c>
      <c r="AK69" s="27">
        <f>ROUND('2019'!AN69/4,2)</f>
        <v>406015.16</v>
      </c>
      <c r="AL69" s="27">
        <f>ROUND('2019'!AO69/4,2)</f>
        <v>231052.4</v>
      </c>
      <c r="AM69" s="27">
        <f>ROUND('2019'!AP69/4,2)</f>
        <v>174962.77</v>
      </c>
      <c r="AN69" s="27">
        <f>ROUND('2019'!AQ69/4,2)</f>
        <v>0</v>
      </c>
      <c r="AO69" s="27">
        <f>ROUND('2019'!AR69/4,2)</f>
        <v>0</v>
      </c>
      <c r="AP69" s="27">
        <f>ROUND('2019'!AS69/4,2)</f>
        <v>0</v>
      </c>
      <c r="AQ69" s="27">
        <f>ROUND('2019'!AT69/4,2)</f>
        <v>0</v>
      </c>
      <c r="AR69" s="27">
        <f>ROUND('2019'!AU69/4,2)</f>
        <v>0</v>
      </c>
      <c r="AS69" s="27">
        <f>ROUND('2019'!AV69/4,2)</f>
        <v>0</v>
      </c>
      <c r="AT69" s="28">
        <f t="shared" si="4"/>
        <v>0</v>
      </c>
      <c r="AU69" s="29">
        <f t="shared" si="3"/>
        <v>2755956.03</v>
      </c>
      <c r="AV69" s="29">
        <f t="shared" si="3"/>
        <v>1310653.8500000001</v>
      </c>
      <c r="AW69" s="29">
        <f t="shared" si="3"/>
        <v>1445302.2</v>
      </c>
      <c r="AX69" s="29">
        <f t="shared" si="3"/>
        <v>0</v>
      </c>
      <c r="AY69" s="29">
        <f t="shared" si="3"/>
        <v>0</v>
      </c>
      <c r="AZ69" s="29">
        <f t="shared" si="3"/>
        <v>0</v>
      </c>
      <c r="BA69" s="29">
        <f t="shared" si="3"/>
        <v>0</v>
      </c>
      <c r="BB69" s="29">
        <f t="shared" si="3"/>
        <v>0</v>
      </c>
      <c r="BC69" s="29">
        <f t="shared" si="3"/>
        <v>0</v>
      </c>
      <c r="BD69" s="30">
        <f t="shared" si="2"/>
        <v>2755956.03</v>
      </c>
    </row>
    <row r="70" spans="1:56" s="25" customFormat="1" ht="23.25" customHeight="1" x14ac:dyDescent="0.25">
      <c r="A70" s="13">
        <v>1</v>
      </c>
      <c r="B70" s="35"/>
      <c r="C70" s="88">
        <v>32</v>
      </c>
      <c r="D70" s="88" t="s">
        <v>76</v>
      </c>
      <c r="E70" s="21" t="s">
        <v>18</v>
      </c>
      <c r="F70" s="21">
        <f>ROUND('2019'!F70/4,0)</f>
        <v>0</v>
      </c>
      <c r="G70" s="21">
        <f>ROUND('2019'!G70/4,0)</f>
        <v>0</v>
      </c>
      <c r="H70" s="21">
        <f>ROUND('2019'!H70/4,0)</f>
        <v>1550</v>
      </c>
      <c r="I70" s="21">
        <f>ROUND('2019'!I70/4,0)</f>
        <v>1578</v>
      </c>
      <c r="J70" s="21">
        <f>ROUND('2019'!J70/4,0)</f>
        <v>29</v>
      </c>
      <c r="K70" s="21">
        <f>ROUND('2019'!K70/4,0)</f>
        <v>0</v>
      </c>
      <c r="L70" s="21">
        <f>ROUND('2019'!L70/4,0)</f>
        <v>0</v>
      </c>
      <c r="M70" s="21">
        <f>ROUND('2019'!M70/4,0)</f>
        <v>0</v>
      </c>
      <c r="N70" s="21">
        <f>ROUND('2019'!N70/4,0)</f>
        <v>0</v>
      </c>
      <c r="O70" s="21">
        <f>ROUND('2019'!O70/4,0)</f>
        <v>17</v>
      </c>
      <c r="P70" s="21">
        <f>ROUND('2019'!Q70/4,0)</f>
        <v>0</v>
      </c>
      <c r="Q70" s="21">
        <f>ROUND('2019'!R70/4,0)</f>
        <v>0</v>
      </c>
      <c r="R70" s="21">
        <f>ROUND('2019'!S70/4,0)</f>
        <v>120</v>
      </c>
      <c r="S70" s="21">
        <f>ROUND('2019'!T70/4,0)</f>
        <v>128</v>
      </c>
      <c r="T70" s="21">
        <f>ROUND('2019'!U70/4,0)</f>
        <v>7</v>
      </c>
      <c r="U70" s="21">
        <f>ROUND('2019'!V70/4,0)</f>
        <v>0</v>
      </c>
      <c r="V70" s="21">
        <f>ROUND('2019'!W70/4,0)</f>
        <v>0</v>
      </c>
      <c r="W70" s="21">
        <f>ROUND('2019'!X70/4,0)</f>
        <v>0</v>
      </c>
      <c r="X70" s="21">
        <f>ROUND('2019'!Y70/4,0)</f>
        <v>0</v>
      </c>
      <c r="Y70" s="21">
        <f>ROUND('2019'!Z70/4,0)</f>
        <v>0</v>
      </c>
      <c r="Z70" s="21">
        <f>ROUND('2019'!AB70/4,0)</f>
        <v>0</v>
      </c>
      <c r="AA70" s="21">
        <f>ROUND('2019'!AC70/4,0)</f>
        <v>0</v>
      </c>
      <c r="AB70" s="21">
        <f>ROUND('2019'!AD70/4,0)</f>
        <v>1600</v>
      </c>
      <c r="AC70" s="21">
        <f>ROUND('2019'!AE70/4,0)</f>
        <v>1072</v>
      </c>
      <c r="AD70" s="21">
        <f>ROUND('2019'!AF70/4,0)</f>
        <v>46</v>
      </c>
      <c r="AE70" s="21">
        <f>ROUND('2019'!AG70/4,0)</f>
        <v>0</v>
      </c>
      <c r="AF70" s="21">
        <f>ROUND('2019'!AH70/4,0)</f>
        <v>0</v>
      </c>
      <c r="AG70" s="21">
        <f>ROUND('2019'!AI70/4,0)</f>
        <v>0</v>
      </c>
      <c r="AH70" s="21">
        <f>ROUND('2019'!AJ70/4,0)</f>
        <v>0</v>
      </c>
      <c r="AI70" s="21">
        <f>ROUND('2019'!AK70/4,0)</f>
        <v>33</v>
      </c>
      <c r="AJ70" s="21">
        <f>ROUND('2019'!AM70/4,0)</f>
        <v>0</v>
      </c>
      <c r="AK70" s="21">
        <f>ROUND('2019'!AN70/4,0)</f>
        <v>0</v>
      </c>
      <c r="AL70" s="21">
        <f>ROUND('2019'!AO70/4,0)</f>
        <v>391</v>
      </c>
      <c r="AM70" s="21">
        <f>ROUND('2019'!AP70/4,0)</f>
        <v>320</v>
      </c>
      <c r="AN70" s="21">
        <f>ROUND('2019'!AQ70/4,0)</f>
        <v>11</v>
      </c>
      <c r="AO70" s="21">
        <f>ROUND('2019'!AR70/4,0)</f>
        <v>0</v>
      </c>
      <c r="AP70" s="21">
        <f>ROUND('2019'!AS70/4,0)</f>
        <v>0</v>
      </c>
      <c r="AQ70" s="21">
        <f>ROUND('2019'!AT70/4,0)</f>
        <v>0</v>
      </c>
      <c r="AR70" s="21">
        <f>ROUND('2019'!AU70/4,0)</f>
        <v>0</v>
      </c>
      <c r="AS70" s="21">
        <f>ROUND('2019'!AV70/4,0)</f>
        <v>3</v>
      </c>
      <c r="AT70" s="22">
        <f t="shared" si="4"/>
        <v>0</v>
      </c>
      <c r="AU70" s="23">
        <f t="shared" si="3"/>
        <v>0</v>
      </c>
      <c r="AV70" s="23">
        <f t="shared" si="3"/>
        <v>3661</v>
      </c>
      <c r="AW70" s="23">
        <f t="shared" si="3"/>
        <v>3098</v>
      </c>
      <c r="AX70" s="23">
        <f t="shared" si="3"/>
        <v>93</v>
      </c>
      <c r="AY70" s="23">
        <f t="shared" si="3"/>
        <v>0</v>
      </c>
      <c r="AZ70" s="23">
        <f t="shared" si="3"/>
        <v>0</v>
      </c>
      <c r="BA70" s="23">
        <f t="shared" si="3"/>
        <v>0</v>
      </c>
      <c r="BB70" s="23">
        <f t="shared" si="3"/>
        <v>0</v>
      </c>
      <c r="BC70" s="23">
        <f t="shared" si="3"/>
        <v>53</v>
      </c>
      <c r="BD70" s="24"/>
    </row>
    <row r="71" spans="1:56" s="33" customFormat="1" ht="29.25" customHeight="1" x14ac:dyDescent="0.25">
      <c r="A71" s="13">
        <v>1</v>
      </c>
      <c r="B71" s="34"/>
      <c r="C71" s="89"/>
      <c r="D71" s="89"/>
      <c r="E71" s="27" t="s">
        <v>19</v>
      </c>
      <c r="F71" s="27">
        <f>ROUND('2019'!F71/4,2)</f>
        <v>0</v>
      </c>
      <c r="G71" s="27">
        <f>ROUND('2019'!G71/4,2)</f>
        <v>3555775.14</v>
      </c>
      <c r="H71" s="27">
        <f>ROUND('2019'!H71/4,2)</f>
        <v>951345.9</v>
      </c>
      <c r="I71" s="27">
        <f>ROUND('2019'!I71/4,2)</f>
        <v>2580798.15</v>
      </c>
      <c r="J71" s="27">
        <f>ROUND('2019'!J71/4,2)</f>
        <v>23631.1</v>
      </c>
      <c r="K71" s="27">
        <f>ROUND('2019'!K71/4,2)</f>
        <v>0</v>
      </c>
      <c r="L71" s="27">
        <f>ROUND('2019'!L71/4,2)</f>
        <v>0</v>
      </c>
      <c r="M71" s="27">
        <f>ROUND('2019'!M71/4,2)</f>
        <v>0</v>
      </c>
      <c r="N71" s="27">
        <f>ROUND('2019'!N71/4,2)</f>
        <v>0</v>
      </c>
      <c r="O71" s="27">
        <f>ROUND('2019'!O71/4,2)</f>
        <v>268437.25</v>
      </c>
      <c r="P71" s="27">
        <f>ROUND('2019'!Q71/4,2)</f>
        <v>0</v>
      </c>
      <c r="Q71" s="27">
        <f>ROUND('2019'!R71/4,2)</f>
        <v>288445.8</v>
      </c>
      <c r="R71" s="27">
        <f>ROUND('2019'!S71/4,2)</f>
        <v>75985.600000000006</v>
      </c>
      <c r="S71" s="27">
        <f>ROUND('2019'!T71/4,2)</f>
        <v>207133.82</v>
      </c>
      <c r="T71" s="27">
        <f>ROUND('2019'!U71/4,2)</f>
        <v>5326.37</v>
      </c>
      <c r="U71" s="27">
        <f>ROUND('2019'!V71/4,2)</f>
        <v>0</v>
      </c>
      <c r="V71" s="27">
        <f>ROUND('2019'!W71/4,2)</f>
        <v>0</v>
      </c>
      <c r="W71" s="27">
        <f>ROUND('2019'!X71/4,2)</f>
        <v>0</v>
      </c>
      <c r="X71" s="27">
        <f>ROUND('2019'!Y71/4,2)</f>
        <v>0</v>
      </c>
      <c r="Y71" s="27">
        <f>ROUND('2019'!Z71/4,2)</f>
        <v>0</v>
      </c>
      <c r="Z71" s="27">
        <f>ROUND('2019'!AB71/4,2)</f>
        <v>0</v>
      </c>
      <c r="AA71" s="27">
        <f>ROUND('2019'!AC71/4,2)</f>
        <v>2745999.11</v>
      </c>
      <c r="AB71" s="27">
        <f>ROUND('2019'!AD71/4,2)</f>
        <v>1022944.35</v>
      </c>
      <c r="AC71" s="27">
        <f>ROUND('2019'!AE71/4,2)</f>
        <v>1685695.12</v>
      </c>
      <c r="AD71" s="27">
        <f>ROUND('2019'!AF71/4,2)</f>
        <v>37359.64</v>
      </c>
      <c r="AE71" s="27">
        <f>ROUND('2019'!AG71/4,2)</f>
        <v>0</v>
      </c>
      <c r="AF71" s="27">
        <f>ROUND('2019'!AH71/4,2)</f>
        <v>0</v>
      </c>
      <c r="AG71" s="27">
        <f>ROUND('2019'!AI71/4,2)</f>
        <v>0</v>
      </c>
      <c r="AH71" s="27">
        <f>ROUND('2019'!AJ71/4,2)</f>
        <v>0</v>
      </c>
      <c r="AI71" s="27">
        <f>ROUND('2019'!AK71/4,2)</f>
        <v>555117.80000000005</v>
      </c>
      <c r="AJ71" s="27">
        <f>ROUND('2019'!AM71/4,2)</f>
        <v>0</v>
      </c>
      <c r="AK71" s="27">
        <f>ROUND('2019'!AN71/4,2)</f>
        <v>767813.26</v>
      </c>
      <c r="AL71" s="27">
        <f>ROUND('2019'!AO71/4,2)</f>
        <v>240275.9</v>
      </c>
      <c r="AM71" s="27">
        <f>ROUND('2019'!AP71/4,2)</f>
        <v>518835.12</v>
      </c>
      <c r="AN71" s="27">
        <f>ROUND('2019'!AQ71/4,2)</f>
        <v>8702.24</v>
      </c>
      <c r="AO71" s="27">
        <f>ROUND('2019'!AR71/4,2)</f>
        <v>0</v>
      </c>
      <c r="AP71" s="27">
        <f>ROUND('2019'!AS71/4,2)</f>
        <v>0</v>
      </c>
      <c r="AQ71" s="27">
        <f>ROUND('2019'!AT71/4,2)</f>
        <v>0</v>
      </c>
      <c r="AR71" s="27">
        <f>ROUND('2019'!AU71/4,2)</f>
        <v>0</v>
      </c>
      <c r="AS71" s="27">
        <f>ROUND('2019'!AV71/4,2)</f>
        <v>45173.91</v>
      </c>
      <c r="AT71" s="28">
        <f t="shared" si="4"/>
        <v>0</v>
      </c>
      <c r="AU71" s="29">
        <f t="shared" si="3"/>
        <v>7358033.3100000005</v>
      </c>
      <c r="AV71" s="29">
        <f t="shared" si="3"/>
        <v>2290551.75</v>
      </c>
      <c r="AW71" s="29">
        <f t="shared" si="3"/>
        <v>4992462.21</v>
      </c>
      <c r="AX71" s="29">
        <f t="shared" si="3"/>
        <v>75019.350000000006</v>
      </c>
      <c r="AY71" s="29">
        <f t="shared" si="3"/>
        <v>0</v>
      </c>
      <c r="AZ71" s="29">
        <f t="shared" si="3"/>
        <v>0</v>
      </c>
      <c r="BA71" s="29">
        <f t="shared" si="3"/>
        <v>0</v>
      </c>
      <c r="BB71" s="29">
        <f t="shared" si="3"/>
        <v>0</v>
      </c>
      <c r="BC71" s="29">
        <f t="shared" si="3"/>
        <v>868728.96000000008</v>
      </c>
      <c r="BD71" s="30">
        <f t="shared" si="2"/>
        <v>8226762.2700000005</v>
      </c>
    </row>
    <row r="72" spans="1:56" s="25" customFormat="1" ht="20.25" customHeight="1" x14ac:dyDescent="0.25">
      <c r="A72" s="13">
        <v>1</v>
      </c>
      <c r="B72" s="35"/>
      <c r="C72" s="88">
        <v>33</v>
      </c>
      <c r="D72" s="88" t="s">
        <v>210</v>
      </c>
      <c r="E72" s="21" t="s">
        <v>18</v>
      </c>
      <c r="F72" s="21">
        <f>ROUND('2019'!F72/4,0)</f>
        <v>0</v>
      </c>
      <c r="G72" s="21">
        <f>ROUND('2019'!G72/4,0)</f>
        <v>0</v>
      </c>
      <c r="H72" s="21">
        <f>ROUND('2019'!H72/4,0)</f>
        <v>0</v>
      </c>
      <c r="I72" s="21">
        <f>ROUND('2019'!I72/4,0)</f>
        <v>0</v>
      </c>
      <c r="J72" s="21">
        <f>ROUND('2019'!J72/4,0)</f>
        <v>0</v>
      </c>
      <c r="K72" s="21">
        <f>ROUND('2019'!K72/4,0)</f>
        <v>0</v>
      </c>
      <c r="L72" s="21">
        <f>ROUND('2019'!L72/4,0)</f>
        <v>0</v>
      </c>
      <c r="M72" s="21">
        <f>ROUND('2019'!M72/4,0)</f>
        <v>0</v>
      </c>
      <c r="N72" s="21">
        <f>ROUND('2019'!N72/4,0)</f>
        <v>0</v>
      </c>
      <c r="O72" s="21">
        <f>ROUND('2019'!O72/4,0)</f>
        <v>25</v>
      </c>
      <c r="P72" s="21">
        <f>ROUND('2019'!Q72/4,0)</f>
        <v>0</v>
      </c>
      <c r="Q72" s="21">
        <f>ROUND('2019'!R72/4,0)</f>
        <v>0</v>
      </c>
      <c r="R72" s="21">
        <f>ROUND('2019'!S72/4,0)</f>
        <v>0</v>
      </c>
      <c r="S72" s="21">
        <f>ROUND('2019'!T72/4,0)</f>
        <v>0</v>
      </c>
      <c r="T72" s="21">
        <f>ROUND('2019'!U72/4,0)</f>
        <v>0</v>
      </c>
      <c r="U72" s="21">
        <f>ROUND('2019'!V72/4,0)</f>
        <v>0</v>
      </c>
      <c r="V72" s="21">
        <f>ROUND('2019'!W72/4,0)</f>
        <v>0</v>
      </c>
      <c r="W72" s="21">
        <f>ROUND('2019'!X72/4,0)</f>
        <v>0</v>
      </c>
      <c r="X72" s="21">
        <f>ROUND('2019'!Y72/4,0)</f>
        <v>0</v>
      </c>
      <c r="Y72" s="21">
        <f>ROUND('2019'!Z72/4,0)</f>
        <v>0</v>
      </c>
      <c r="Z72" s="21">
        <f>ROUND('2019'!AB72/4,0)</f>
        <v>0</v>
      </c>
      <c r="AA72" s="21">
        <f>ROUND('2019'!AC72/4,0)</f>
        <v>0</v>
      </c>
      <c r="AB72" s="21">
        <f>ROUND('2019'!AD72/4,0)</f>
        <v>0</v>
      </c>
      <c r="AC72" s="21">
        <f>ROUND('2019'!AE72/4,0)</f>
        <v>0</v>
      </c>
      <c r="AD72" s="21">
        <f>ROUND('2019'!AF72/4,0)</f>
        <v>0</v>
      </c>
      <c r="AE72" s="21">
        <f>ROUND('2019'!AG72/4,0)</f>
        <v>0</v>
      </c>
      <c r="AF72" s="21">
        <f>ROUND('2019'!AH72/4,0)</f>
        <v>0</v>
      </c>
      <c r="AG72" s="21">
        <f>ROUND('2019'!AI72/4,0)</f>
        <v>0</v>
      </c>
      <c r="AH72" s="21">
        <f>ROUND('2019'!AJ72/4,0)</f>
        <v>0</v>
      </c>
      <c r="AI72" s="21">
        <f>ROUND('2019'!AK72/4,0)</f>
        <v>23</v>
      </c>
      <c r="AJ72" s="21">
        <f>ROUND('2019'!AM72/4,0)</f>
        <v>0</v>
      </c>
      <c r="AK72" s="21">
        <f>ROUND('2019'!AN72/4,0)</f>
        <v>0</v>
      </c>
      <c r="AL72" s="21">
        <f>ROUND('2019'!AO72/4,0)</f>
        <v>0</v>
      </c>
      <c r="AM72" s="21">
        <f>ROUND('2019'!AP72/4,0)</f>
        <v>0</v>
      </c>
      <c r="AN72" s="21">
        <f>ROUND('2019'!AQ72/4,0)</f>
        <v>0</v>
      </c>
      <c r="AO72" s="21">
        <f>ROUND('2019'!AR72/4,0)</f>
        <v>0</v>
      </c>
      <c r="AP72" s="21">
        <f>ROUND('2019'!AS72/4,0)</f>
        <v>0</v>
      </c>
      <c r="AQ72" s="21">
        <f>ROUND('2019'!AT72/4,0)</f>
        <v>0</v>
      </c>
      <c r="AR72" s="21">
        <f>ROUND('2019'!AU72/4,0)</f>
        <v>0</v>
      </c>
      <c r="AS72" s="21">
        <f>ROUND('2019'!AV72/4,0)</f>
        <v>6</v>
      </c>
      <c r="AT72" s="22">
        <f t="shared" si="4"/>
        <v>0</v>
      </c>
      <c r="AU72" s="23">
        <f t="shared" si="3"/>
        <v>0</v>
      </c>
      <c r="AV72" s="23">
        <f t="shared" si="3"/>
        <v>0</v>
      </c>
      <c r="AW72" s="23">
        <f t="shared" si="3"/>
        <v>0</v>
      </c>
      <c r="AX72" s="23">
        <f t="shared" si="3"/>
        <v>0</v>
      </c>
      <c r="AY72" s="23">
        <f t="shared" si="3"/>
        <v>0</v>
      </c>
      <c r="AZ72" s="23">
        <f t="shared" si="3"/>
        <v>0</v>
      </c>
      <c r="BA72" s="23">
        <f t="shared" si="3"/>
        <v>0</v>
      </c>
      <c r="BB72" s="23">
        <f t="shared" si="3"/>
        <v>0</v>
      </c>
      <c r="BC72" s="23">
        <f t="shared" si="3"/>
        <v>54</v>
      </c>
      <c r="BD72" s="24"/>
    </row>
    <row r="73" spans="1:56" s="33" customFormat="1" ht="20.25" customHeight="1" x14ac:dyDescent="0.25">
      <c r="A73" s="13">
        <v>1</v>
      </c>
      <c r="B73" s="34"/>
      <c r="C73" s="89"/>
      <c r="D73" s="89"/>
      <c r="E73" s="27" t="s">
        <v>19</v>
      </c>
      <c r="F73" s="27">
        <f>ROUND('2019'!F73/4,2)</f>
        <v>0</v>
      </c>
      <c r="G73" s="27">
        <f>ROUND('2019'!G73/4,2)</f>
        <v>0</v>
      </c>
      <c r="H73" s="27">
        <f>ROUND('2019'!H73/4,2)</f>
        <v>0</v>
      </c>
      <c r="I73" s="27">
        <f>ROUND('2019'!I73/4,2)</f>
        <v>0</v>
      </c>
      <c r="J73" s="27">
        <f>ROUND('2019'!J73/4,2)</f>
        <v>0</v>
      </c>
      <c r="K73" s="27">
        <f>ROUND('2019'!K73/4,2)</f>
        <v>0</v>
      </c>
      <c r="L73" s="27">
        <f>ROUND('2019'!L73/4,2)</f>
        <v>0</v>
      </c>
      <c r="M73" s="27">
        <f>ROUND('2019'!M73/4,2)</f>
        <v>0</v>
      </c>
      <c r="N73" s="27">
        <f>ROUND('2019'!N73/4,2)</f>
        <v>0</v>
      </c>
      <c r="O73" s="27">
        <f>ROUND('2019'!O73/4,2)</f>
        <v>417867.25</v>
      </c>
      <c r="P73" s="27">
        <f>ROUND('2019'!Q73/4,2)</f>
        <v>0</v>
      </c>
      <c r="Q73" s="27">
        <f>ROUND('2019'!R73/4,2)</f>
        <v>0</v>
      </c>
      <c r="R73" s="27">
        <f>ROUND('2019'!S73/4,2)</f>
        <v>0</v>
      </c>
      <c r="S73" s="27">
        <f>ROUND('2019'!T73/4,2)</f>
        <v>0</v>
      </c>
      <c r="T73" s="27">
        <f>ROUND('2019'!U73/4,2)</f>
        <v>0</v>
      </c>
      <c r="U73" s="27">
        <f>ROUND('2019'!V73/4,2)</f>
        <v>0</v>
      </c>
      <c r="V73" s="27">
        <f>ROUND('2019'!W73/4,2)</f>
        <v>0</v>
      </c>
      <c r="W73" s="27">
        <f>ROUND('2019'!X73/4,2)</f>
        <v>0</v>
      </c>
      <c r="X73" s="27">
        <f>ROUND('2019'!Y73/4,2)</f>
        <v>0</v>
      </c>
      <c r="Y73" s="27">
        <f>ROUND('2019'!Z73/4,2)</f>
        <v>0</v>
      </c>
      <c r="Z73" s="27">
        <f>ROUND('2019'!AB73/4,2)</f>
        <v>0</v>
      </c>
      <c r="AA73" s="27">
        <f>ROUND('2019'!AC73/4,2)</f>
        <v>0</v>
      </c>
      <c r="AB73" s="27">
        <f>ROUND('2019'!AD73/4,2)</f>
        <v>0</v>
      </c>
      <c r="AC73" s="27">
        <f>ROUND('2019'!AE73/4,2)</f>
        <v>0</v>
      </c>
      <c r="AD73" s="27">
        <f>ROUND('2019'!AF73/4,2)</f>
        <v>0</v>
      </c>
      <c r="AE73" s="27">
        <f>ROUND('2019'!AG73/4,2)</f>
        <v>0</v>
      </c>
      <c r="AF73" s="27">
        <f>ROUND('2019'!AH73/4,2)</f>
        <v>0</v>
      </c>
      <c r="AG73" s="27">
        <f>ROUND('2019'!AI73/4,2)</f>
        <v>0</v>
      </c>
      <c r="AH73" s="27">
        <f>ROUND('2019'!AJ73/4,2)</f>
        <v>0</v>
      </c>
      <c r="AI73" s="27">
        <f>ROUND('2019'!AK73/4,2)</f>
        <v>384401.66</v>
      </c>
      <c r="AJ73" s="27">
        <f>ROUND('2019'!AM73/4,2)</f>
        <v>0</v>
      </c>
      <c r="AK73" s="27">
        <f>ROUND('2019'!AN73/4,2)</f>
        <v>0</v>
      </c>
      <c r="AL73" s="27">
        <f>ROUND('2019'!AO73/4,2)</f>
        <v>0</v>
      </c>
      <c r="AM73" s="27">
        <f>ROUND('2019'!AP73/4,2)</f>
        <v>0</v>
      </c>
      <c r="AN73" s="27">
        <f>ROUND('2019'!AQ73/4,2)</f>
        <v>0</v>
      </c>
      <c r="AO73" s="27">
        <f>ROUND('2019'!AR73/4,2)</f>
        <v>0</v>
      </c>
      <c r="AP73" s="27">
        <f>ROUND('2019'!AS73/4,2)</f>
        <v>0</v>
      </c>
      <c r="AQ73" s="27">
        <f>ROUND('2019'!AT73/4,2)</f>
        <v>0</v>
      </c>
      <c r="AR73" s="27">
        <f>ROUND('2019'!AU73/4,2)</f>
        <v>0</v>
      </c>
      <c r="AS73" s="27">
        <f>ROUND('2019'!AV73/4,2)</f>
        <v>102205.62</v>
      </c>
      <c r="AT73" s="28">
        <f t="shared" si="4"/>
        <v>0</v>
      </c>
      <c r="AU73" s="29">
        <f t="shared" si="3"/>
        <v>0</v>
      </c>
      <c r="AV73" s="29">
        <f t="shared" si="3"/>
        <v>0</v>
      </c>
      <c r="AW73" s="29">
        <f t="shared" si="3"/>
        <v>0</v>
      </c>
      <c r="AX73" s="29">
        <f t="shared" si="3"/>
        <v>0</v>
      </c>
      <c r="AY73" s="29">
        <f t="shared" si="3"/>
        <v>0</v>
      </c>
      <c r="AZ73" s="29">
        <f t="shared" si="3"/>
        <v>0</v>
      </c>
      <c r="BA73" s="29">
        <f t="shared" si="3"/>
        <v>0</v>
      </c>
      <c r="BB73" s="29">
        <f t="shared" si="3"/>
        <v>0</v>
      </c>
      <c r="BC73" s="29">
        <f t="shared" si="3"/>
        <v>904474.53</v>
      </c>
      <c r="BD73" s="30">
        <f t="shared" si="2"/>
        <v>904474.53</v>
      </c>
    </row>
    <row r="74" spans="1:56" s="25" customFormat="1" ht="20.25" customHeight="1" x14ac:dyDescent="0.25">
      <c r="A74" s="13">
        <v>1</v>
      </c>
      <c r="B74" s="35"/>
      <c r="C74" s="88">
        <v>34</v>
      </c>
      <c r="D74" s="88" t="s">
        <v>77</v>
      </c>
      <c r="E74" s="21" t="s">
        <v>18</v>
      </c>
      <c r="F74" s="21">
        <f>ROUND('2019'!F74/4,0)</f>
        <v>0</v>
      </c>
      <c r="G74" s="21">
        <f>ROUND('2019'!G74/4,0)</f>
        <v>0</v>
      </c>
      <c r="H74" s="21">
        <f>ROUND('2019'!H74/4,0)</f>
        <v>0</v>
      </c>
      <c r="I74" s="21">
        <f>ROUND('2019'!I74/4,0)</f>
        <v>1964</v>
      </c>
      <c r="J74" s="21">
        <f>ROUND('2019'!J74/4,0)</f>
        <v>0</v>
      </c>
      <c r="K74" s="21">
        <f>ROUND('2019'!K74/4,0)</f>
        <v>0</v>
      </c>
      <c r="L74" s="21">
        <f>ROUND('2019'!L74/4,0)</f>
        <v>0</v>
      </c>
      <c r="M74" s="21">
        <f>ROUND('2019'!M74/4,0)</f>
        <v>0</v>
      </c>
      <c r="N74" s="21">
        <f>ROUND('2019'!N74/4,0)</f>
        <v>0</v>
      </c>
      <c r="O74" s="21">
        <f>ROUND('2019'!O74/4,0)</f>
        <v>0</v>
      </c>
      <c r="P74" s="21">
        <f>ROUND('2019'!Q74/4,0)</f>
        <v>0</v>
      </c>
      <c r="Q74" s="21">
        <f>ROUND('2019'!R74/4,0)</f>
        <v>0</v>
      </c>
      <c r="R74" s="21">
        <f>ROUND('2019'!S74/4,0)</f>
        <v>0</v>
      </c>
      <c r="S74" s="21">
        <f>ROUND('2019'!T74/4,0)</f>
        <v>60</v>
      </c>
      <c r="T74" s="21">
        <f>ROUND('2019'!U74/4,0)</f>
        <v>0</v>
      </c>
      <c r="U74" s="21">
        <f>ROUND('2019'!V74/4,0)</f>
        <v>0</v>
      </c>
      <c r="V74" s="21">
        <f>ROUND('2019'!W74/4,0)</f>
        <v>0</v>
      </c>
      <c r="W74" s="21">
        <f>ROUND('2019'!X74/4,0)</f>
        <v>0</v>
      </c>
      <c r="X74" s="21">
        <f>ROUND('2019'!Y74/4,0)</f>
        <v>0</v>
      </c>
      <c r="Y74" s="21">
        <f>ROUND('2019'!Z74/4,0)</f>
        <v>0</v>
      </c>
      <c r="Z74" s="21">
        <f>ROUND('2019'!AB74/4,0)</f>
        <v>0</v>
      </c>
      <c r="AA74" s="21">
        <f>ROUND('2019'!AC74/4,0)</f>
        <v>0</v>
      </c>
      <c r="AB74" s="21">
        <f>ROUND('2019'!AD74/4,0)</f>
        <v>0</v>
      </c>
      <c r="AC74" s="21">
        <f>ROUND('2019'!AE74/4,0)</f>
        <v>561</v>
      </c>
      <c r="AD74" s="21">
        <f>ROUND('2019'!AF74/4,0)</f>
        <v>0</v>
      </c>
      <c r="AE74" s="21">
        <f>ROUND('2019'!AG74/4,0)</f>
        <v>0</v>
      </c>
      <c r="AF74" s="21">
        <f>ROUND('2019'!AH74/4,0)</f>
        <v>0</v>
      </c>
      <c r="AG74" s="21">
        <f>ROUND('2019'!AI74/4,0)</f>
        <v>0</v>
      </c>
      <c r="AH74" s="21">
        <f>ROUND('2019'!AJ74/4,0)</f>
        <v>0</v>
      </c>
      <c r="AI74" s="21">
        <f>ROUND('2019'!AK74/4,0)</f>
        <v>0</v>
      </c>
      <c r="AJ74" s="21">
        <f>ROUND('2019'!AM74/4,0)</f>
        <v>0</v>
      </c>
      <c r="AK74" s="21">
        <f>ROUND('2019'!AN74/4,0)</f>
        <v>0</v>
      </c>
      <c r="AL74" s="21">
        <f>ROUND('2019'!AO74/4,0)</f>
        <v>0</v>
      </c>
      <c r="AM74" s="21">
        <f>ROUND('2019'!AP74/4,0)</f>
        <v>408</v>
      </c>
      <c r="AN74" s="21">
        <f>ROUND('2019'!AQ74/4,0)</f>
        <v>0</v>
      </c>
      <c r="AO74" s="21">
        <f>ROUND('2019'!AR74/4,0)</f>
        <v>0</v>
      </c>
      <c r="AP74" s="21">
        <f>ROUND('2019'!AS74/4,0)</f>
        <v>0</v>
      </c>
      <c r="AQ74" s="21">
        <f>ROUND('2019'!AT74/4,0)</f>
        <v>0</v>
      </c>
      <c r="AR74" s="21">
        <f>ROUND('2019'!AU74/4,0)</f>
        <v>0</v>
      </c>
      <c r="AS74" s="21">
        <f>ROUND('2019'!AV74/4,0)</f>
        <v>0</v>
      </c>
      <c r="AT74" s="22">
        <f t="shared" si="4"/>
        <v>0</v>
      </c>
      <c r="AU74" s="23">
        <f t="shared" si="3"/>
        <v>0</v>
      </c>
      <c r="AV74" s="23">
        <f t="shared" si="3"/>
        <v>0</v>
      </c>
      <c r="AW74" s="23">
        <f t="shared" si="3"/>
        <v>2993</v>
      </c>
      <c r="AX74" s="23">
        <f t="shared" si="3"/>
        <v>0</v>
      </c>
      <c r="AY74" s="23">
        <f t="shared" si="3"/>
        <v>0</v>
      </c>
      <c r="AZ74" s="23">
        <f t="shared" si="3"/>
        <v>0</v>
      </c>
      <c r="BA74" s="23">
        <f t="shared" si="3"/>
        <v>0</v>
      </c>
      <c r="BB74" s="23">
        <f t="shared" si="3"/>
        <v>0</v>
      </c>
      <c r="BC74" s="23">
        <f t="shared" si="3"/>
        <v>0</v>
      </c>
      <c r="BD74" s="24"/>
    </row>
    <row r="75" spans="1:56" s="33" customFormat="1" ht="20.25" customHeight="1" x14ac:dyDescent="0.25">
      <c r="A75" s="13">
        <v>1</v>
      </c>
      <c r="B75" s="34"/>
      <c r="C75" s="89"/>
      <c r="D75" s="89"/>
      <c r="E75" s="27" t="s">
        <v>19</v>
      </c>
      <c r="F75" s="27">
        <f>ROUND('2019'!F75/4,2)</f>
        <v>0</v>
      </c>
      <c r="G75" s="27">
        <f>ROUND('2019'!G75/4,2)</f>
        <v>552032.51</v>
      </c>
      <c r="H75" s="27">
        <f>ROUND('2019'!H75/4,2)</f>
        <v>0</v>
      </c>
      <c r="I75" s="27">
        <f>ROUND('2019'!I75/4,2)</f>
        <v>552032.51</v>
      </c>
      <c r="J75" s="27">
        <f>ROUND('2019'!J75/4,2)</f>
        <v>0</v>
      </c>
      <c r="K75" s="27">
        <f>ROUND('2019'!K75/4,2)</f>
        <v>0</v>
      </c>
      <c r="L75" s="27">
        <f>ROUND('2019'!L75/4,2)</f>
        <v>0</v>
      </c>
      <c r="M75" s="27">
        <f>ROUND('2019'!M75/4,2)</f>
        <v>0</v>
      </c>
      <c r="N75" s="27">
        <f>ROUND('2019'!N75/4,2)</f>
        <v>0</v>
      </c>
      <c r="O75" s="27">
        <f>ROUND('2019'!O75/4,2)</f>
        <v>0</v>
      </c>
      <c r="P75" s="27">
        <f>ROUND('2019'!Q75/4,2)</f>
        <v>0</v>
      </c>
      <c r="Q75" s="27">
        <f>ROUND('2019'!R75/4,2)</f>
        <v>12819.04</v>
      </c>
      <c r="R75" s="27">
        <f>ROUND('2019'!S75/4,2)</f>
        <v>0</v>
      </c>
      <c r="S75" s="27">
        <f>ROUND('2019'!T75/4,2)</f>
        <v>12819.04</v>
      </c>
      <c r="T75" s="27">
        <f>ROUND('2019'!U75/4,2)</f>
        <v>0</v>
      </c>
      <c r="U75" s="27">
        <f>ROUND('2019'!V75/4,2)</f>
        <v>0</v>
      </c>
      <c r="V75" s="27">
        <f>ROUND('2019'!W75/4,2)</f>
        <v>0</v>
      </c>
      <c r="W75" s="27">
        <f>ROUND('2019'!X75/4,2)</f>
        <v>0</v>
      </c>
      <c r="X75" s="27">
        <f>ROUND('2019'!Y75/4,2)</f>
        <v>0</v>
      </c>
      <c r="Y75" s="27">
        <f>ROUND('2019'!Z75/4,2)</f>
        <v>0</v>
      </c>
      <c r="Z75" s="27">
        <f>ROUND('2019'!AB75/4,2)</f>
        <v>0</v>
      </c>
      <c r="AA75" s="27">
        <f>ROUND('2019'!AC75/4,2)</f>
        <v>162103.85999999999</v>
      </c>
      <c r="AB75" s="27">
        <f>ROUND('2019'!AD75/4,2)</f>
        <v>0</v>
      </c>
      <c r="AC75" s="27">
        <f>ROUND('2019'!AE75/4,2)</f>
        <v>162103.85999999999</v>
      </c>
      <c r="AD75" s="27">
        <f>ROUND('2019'!AF75/4,2)</f>
        <v>0</v>
      </c>
      <c r="AE75" s="27">
        <f>ROUND('2019'!AG75/4,2)</f>
        <v>0</v>
      </c>
      <c r="AF75" s="27">
        <f>ROUND('2019'!AH75/4,2)</f>
        <v>0</v>
      </c>
      <c r="AG75" s="27">
        <f>ROUND('2019'!AI75/4,2)</f>
        <v>0</v>
      </c>
      <c r="AH75" s="27">
        <f>ROUND('2019'!AJ75/4,2)</f>
        <v>0</v>
      </c>
      <c r="AI75" s="27">
        <f>ROUND('2019'!AK75/4,2)</f>
        <v>0</v>
      </c>
      <c r="AJ75" s="27">
        <f>ROUND('2019'!AM75/4,2)</f>
        <v>0</v>
      </c>
      <c r="AK75" s="27">
        <f>ROUND('2019'!AN75/4,2)</f>
        <v>116035.61</v>
      </c>
      <c r="AL75" s="27">
        <f>ROUND('2019'!AO75/4,2)</f>
        <v>0</v>
      </c>
      <c r="AM75" s="27">
        <f>ROUND('2019'!AP75/4,2)</f>
        <v>116035.61</v>
      </c>
      <c r="AN75" s="27">
        <f>ROUND('2019'!AQ75/4,2)</f>
        <v>0</v>
      </c>
      <c r="AO75" s="27">
        <f>ROUND('2019'!AR75/4,2)</f>
        <v>0</v>
      </c>
      <c r="AP75" s="27">
        <f>ROUND('2019'!AS75/4,2)</f>
        <v>0</v>
      </c>
      <c r="AQ75" s="27">
        <f>ROUND('2019'!AT75/4,2)</f>
        <v>0</v>
      </c>
      <c r="AR75" s="27">
        <f>ROUND('2019'!AU75/4,2)</f>
        <v>0</v>
      </c>
      <c r="AS75" s="27">
        <f>ROUND('2019'!AV75/4,2)</f>
        <v>0</v>
      </c>
      <c r="AT75" s="28">
        <f t="shared" si="4"/>
        <v>0</v>
      </c>
      <c r="AU75" s="29">
        <f t="shared" si="3"/>
        <v>842991.02</v>
      </c>
      <c r="AV75" s="29">
        <f t="shared" si="3"/>
        <v>0</v>
      </c>
      <c r="AW75" s="29">
        <f t="shared" si="3"/>
        <v>842991.02</v>
      </c>
      <c r="AX75" s="29">
        <f t="shared" si="3"/>
        <v>0</v>
      </c>
      <c r="AY75" s="29">
        <f t="shared" si="3"/>
        <v>0</v>
      </c>
      <c r="AZ75" s="29">
        <f t="shared" si="3"/>
        <v>0</v>
      </c>
      <c r="BA75" s="29">
        <f t="shared" si="3"/>
        <v>0</v>
      </c>
      <c r="BB75" s="29">
        <f t="shared" si="3"/>
        <v>0</v>
      </c>
      <c r="BC75" s="29">
        <f t="shared" si="3"/>
        <v>0</v>
      </c>
      <c r="BD75" s="30">
        <f t="shared" ref="BD75:BD137" si="5">BC75+AZ75+AY75+AU75+AT75</f>
        <v>842991.02</v>
      </c>
    </row>
    <row r="76" spans="1:56" s="25" customFormat="1" ht="21.75" customHeight="1" x14ac:dyDescent="0.25">
      <c r="A76" s="13">
        <v>1</v>
      </c>
      <c r="B76" s="35"/>
      <c r="C76" s="88">
        <v>35</v>
      </c>
      <c r="D76" s="88" t="s">
        <v>204</v>
      </c>
      <c r="E76" s="21" t="s">
        <v>18</v>
      </c>
      <c r="F76" s="21">
        <f>ROUND('2019'!F76/4,0)</f>
        <v>0</v>
      </c>
      <c r="G76" s="21">
        <f>ROUND('2019'!G76/4,0)</f>
        <v>0</v>
      </c>
      <c r="H76" s="21">
        <f>ROUND('2019'!H76/4,0)</f>
        <v>0</v>
      </c>
      <c r="I76" s="21">
        <f>ROUND('2019'!I76/4,0)</f>
        <v>0</v>
      </c>
      <c r="J76" s="21">
        <f>ROUND('2019'!J76/4,0)</f>
        <v>0</v>
      </c>
      <c r="K76" s="21">
        <f>ROUND('2019'!K76/4,0)</f>
        <v>0</v>
      </c>
      <c r="L76" s="21">
        <f>ROUND('2019'!L76/4,0)</f>
        <v>456</v>
      </c>
      <c r="M76" s="21">
        <f>ROUND('2019'!M76/4,0)</f>
        <v>0</v>
      </c>
      <c r="N76" s="21">
        <f>ROUND('2019'!N76/4,0)</f>
        <v>456</v>
      </c>
      <c r="O76" s="21">
        <f>ROUND('2019'!O76/4,0)</f>
        <v>61</v>
      </c>
      <c r="P76" s="21">
        <f>ROUND('2019'!Q76/4,0)</f>
        <v>0</v>
      </c>
      <c r="Q76" s="21">
        <f>ROUND('2019'!R76/4,0)</f>
        <v>0</v>
      </c>
      <c r="R76" s="21">
        <f>ROUND('2019'!S76/4,0)</f>
        <v>0</v>
      </c>
      <c r="S76" s="21">
        <f>ROUND('2019'!T76/4,0)</f>
        <v>0</v>
      </c>
      <c r="T76" s="21">
        <f>ROUND('2019'!U76/4,0)</f>
        <v>0</v>
      </c>
      <c r="U76" s="21">
        <f>ROUND('2019'!V76/4,0)</f>
        <v>0</v>
      </c>
      <c r="V76" s="21">
        <f>ROUND('2019'!W76/4,0)</f>
        <v>9</v>
      </c>
      <c r="W76" s="21">
        <f>ROUND('2019'!X76/4,0)</f>
        <v>0</v>
      </c>
      <c r="X76" s="21">
        <f>ROUND('2019'!Y76/4,0)</f>
        <v>9</v>
      </c>
      <c r="Y76" s="21">
        <f>ROUND('2019'!Z76/4,0)</f>
        <v>1</v>
      </c>
      <c r="Z76" s="21">
        <f>ROUND('2019'!AB76/4,0)</f>
        <v>0</v>
      </c>
      <c r="AA76" s="21">
        <f>ROUND('2019'!AC76/4,0)</f>
        <v>0</v>
      </c>
      <c r="AB76" s="21">
        <f>ROUND('2019'!AD76/4,0)</f>
        <v>0</v>
      </c>
      <c r="AC76" s="21">
        <f>ROUND('2019'!AE76/4,0)</f>
        <v>0</v>
      </c>
      <c r="AD76" s="21">
        <f>ROUND('2019'!AF76/4,0)</f>
        <v>0</v>
      </c>
      <c r="AE76" s="21">
        <f>ROUND('2019'!AG76/4,0)</f>
        <v>0</v>
      </c>
      <c r="AF76" s="21">
        <f>ROUND('2019'!AH76/4,0)</f>
        <v>89</v>
      </c>
      <c r="AG76" s="21">
        <f>ROUND('2019'!AI76/4,0)</f>
        <v>0</v>
      </c>
      <c r="AH76" s="21">
        <f>ROUND('2019'!AJ76/4,0)</f>
        <v>89</v>
      </c>
      <c r="AI76" s="21">
        <f>ROUND('2019'!AK76/4,0)</f>
        <v>18</v>
      </c>
      <c r="AJ76" s="21">
        <f>ROUND('2019'!AM76/4,0)</f>
        <v>0</v>
      </c>
      <c r="AK76" s="21">
        <f>ROUND('2019'!AN76/4,0)</f>
        <v>0</v>
      </c>
      <c r="AL76" s="21">
        <f>ROUND('2019'!AO76/4,0)</f>
        <v>0</v>
      </c>
      <c r="AM76" s="21">
        <f>ROUND('2019'!AP76/4,0)</f>
        <v>0</v>
      </c>
      <c r="AN76" s="21">
        <f>ROUND('2019'!AQ76/4,0)</f>
        <v>0</v>
      </c>
      <c r="AO76" s="21">
        <f>ROUND('2019'!AR76/4,0)</f>
        <v>0</v>
      </c>
      <c r="AP76" s="21">
        <f>ROUND('2019'!AS76/4,0)</f>
        <v>97</v>
      </c>
      <c r="AQ76" s="21">
        <f>ROUND('2019'!AT76/4,0)</f>
        <v>0</v>
      </c>
      <c r="AR76" s="21">
        <f>ROUND('2019'!AU76/4,0)</f>
        <v>97</v>
      </c>
      <c r="AS76" s="21">
        <f>ROUND('2019'!AV76/4,0)</f>
        <v>10</v>
      </c>
      <c r="AT76" s="22">
        <f t="shared" si="4"/>
        <v>0</v>
      </c>
      <c r="AU76" s="23">
        <f t="shared" si="3"/>
        <v>0</v>
      </c>
      <c r="AV76" s="23">
        <f t="shared" si="3"/>
        <v>0</v>
      </c>
      <c r="AW76" s="23">
        <f t="shared" si="3"/>
        <v>0</v>
      </c>
      <c r="AX76" s="23">
        <f t="shared" ref="AX76:BC120" si="6">AN76+AD76+T76+J76</f>
        <v>0</v>
      </c>
      <c r="AY76" s="23">
        <f t="shared" si="6"/>
        <v>0</v>
      </c>
      <c r="AZ76" s="23">
        <f t="shared" si="6"/>
        <v>651</v>
      </c>
      <c r="BA76" s="23">
        <f t="shared" si="6"/>
        <v>0</v>
      </c>
      <c r="BB76" s="23">
        <f t="shared" si="6"/>
        <v>651</v>
      </c>
      <c r="BC76" s="23">
        <f t="shared" si="6"/>
        <v>90</v>
      </c>
      <c r="BD76" s="24"/>
    </row>
    <row r="77" spans="1:56" s="33" customFormat="1" ht="20.25" customHeight="1" x14ac:dyDescent="0.25">
      <c r="A77" s="13">
        <v>1</v>
      </c>
      <c r="B77" s="34"/>
      <c r="C77" s="89"/>
      <c r="D77" s="89"/>
      <c r="E77" s="27" t="s">
        <v>19</v>
      </c>
      <c r="F77" s="27">
        <f>ROUND('2019'!F77/4,2)</f>
        <v>0</v>
      </c>
      <c r="G77" s="27">
        <f>ROUND('2019'!G77/4,2)</f>
        <v>0</v>
      </c>
      <c r="H77" s="27">
        <f>ROUND('2019'!H77/4,2)</f>
        <v>0</v>
      </c>
      <c r="I77" s="27">
        <f>ROUND('2019'!I77/4,2)</f>
        <v>0</v>
      </c>
      <c r="J77" s="27">
        <f>ROUND('2019'!J77/4,2)</f>
        <v>0</v>
      </c>
      <c r="K77" s="27">
        <f>ROUND('2019'!K77/4,2)</f>
        <v>0</v>
      </c>
      <c r="L77" s="27">
        <f>ROUND('2019'!L77/4,2)</f>
        <v>15861204.23</v>
      </c>
      <c r="M77" s="27">
        <f>ROUND('2019'!M77/4,2)</f>
        <v>0</v>
      </c>
      <c r="N77" s="27">
        <f>ROUND('2019'!N77/4,2)</f>
        <v>15861204.23</v>
      </c>
      <c r="O77" s="27">
        <f>ROUND('2019'!O77/4,2)</f>
        <v>1679177.03</v>
      </c>
      <c r="P77" s="27">
        <f>ROUND('2019'!Q77/4,2)</f>
        <v>0</v>
      </c>
      <c r="Q77" s="27">
        <f>ROUND('2019'!R77/4,2)</f>
        <v>0</v>
      </c>
      <c r="R77" s="27">
        <f>ROUND('2019'!S77/4,2)</f>
        <v>0</v>
      </c>
      <c r="S77" s="27">
        <f>ROUND('2019'!T77/4,2)</f>
        <v>0</v>
      </c>
      <c r="T77" s="27">
        <f>ROUND('2019'!U77/4,2)</f>
        <v>0</v>
      </c>
      <c r="U77" s="27">
        <f>ROUND('2019'!V77/4,2)</f>
        <v>0</v>
      </c>
      <c r="V77" s="27">
        <f>ROUND('2019'!W77/4,2)</f>
        <v>287581.11</v>
      </c>
      <c r="W77" s="27">
        <f>ROUND('2019'!X77/4,2)</f>
        <v>0</v>
      </c>
      <c r="X77" s="27">
        <f>ROUND('2019'!Y77/4,2)</f>
        <v>287581.11</v>
      </c>
      <c r="Y77" s="27">
        <f>ROUND('2019'!Z77/4,2)</f>
        <v>36556.83</v>
      </c>
      <c r="Z77" s="27">
        <f>ROUND('2019'!AB77/4,2)</f>
        <v>0</v>
      </c>
      <c r="AA77" s="27">
        <f>ROUND('2019'!AC77/4,2)</f>
        <v>0</v>
      </c>
      <c r="AB77" s="27">
        <f>ROUND('2019'!AD77/4,2)</f>
        <v>0</v>
      </c>
      <c r="AC77" s="27">
        <f>ROUND('2019'!AE77/4,2)</f>
        <v>0</v>
      </c>
      <c r="AD77" s="27">
        <f>ROUND('2019'!AF77/4,2)</f>
        <v>0</v>
      </c>
      <c r="AE77" s="27">
        <f>ROUND('2019'!AG77/4,2)</f>
        <v>0</v>
      </c>
      <c r="AF77" s="27">
        <f>ROUND('2019'!AH77/4,2)</f>
        <v>2875811.09</v>
      </c>
      <c r="AG77" s="27">
        <f>ROUND('2019'!AI77/4,2)</f>
        <v>0</v>
      </c>
      <c r="AH77" s="27">
        <f>ROUND('2019'!AJ77/4,2)</f>
        <v>2875811.09</v>
      </c>
      <c r="AI77" s="27">
        <f>ROUND('2019'!AK77/4,2)</f>
        <v>450867.56</v>
      </c>
      <c r="AJ77" s="27">
        <f>ROUND('2019'!AM77/4,2)</f>
        <v>0</v>
      </c>
      <c r="AK77" s="27">
        <f>ROUND('2019'!AN77/4,2)</f>
        <v>0</v>
      </c>
      <c r="AL77" s="27">
        <f>ROUND('2019'!AO77/4,2)</f>
        <v>0</v>
      </c>
      <c r="AM77" s="27">
        <f>ROUND('2019'!AP77/4,2)</f>
        <v>0</v>
      </c>
      <c r="AN77" s="27">
        <f>ROUND('2019'!AQ77/4,2)</f>
        <v>0</v>
      </c>
      <c r="AO77" s="27">
        <f>ROUND('2019'!AR77/4,2)</f>
        <v>0</v>
      </c>
      <c r="AP77" s="27">
        <f>ROUND('2019'!AS77/4,2)</f>
        <v>3097027.33</v>
      </c>
      <c r="AQ77" s="27">
        <f>ROUND('2019'!AT77/4,2)</f>
        <v>0</v>
      </c>
      <c r="AR77" s="27">
        <f>ROUND('2019'!AU77/4,2)</f>
        <v>3097027.33</v>
      </c>
      <c r="AS77" s="27">
        <f>ROUND('2019'!AV77/4,2)</f>
        <v>270520.53999999998</v>
      </c>
      <c r="AT77" s="28">
        <f t="shared" si="4"/>
        <v>0</v>
      </c>
      <c r="AU77" s="29">
        <f t="shared" si="4"/>
        <v>0</v>
      </c>
      <c r="AV77" s="29">
        <f t="shared" si="4"/>
        <v>0</v>
      </c>
      <c r="AW77" s="29">
        <f t="shared" si="4"/>
        <v>0</v>
      </c>
      <c r="AX77" s="29">
        <f t="shared" si="6"/>
        <v>0</v>
      </c>
      <c r="AY77" s="29">
        <f t="shared" si="6"/>
        <v>0</v>
      </c>
      <c r="AZ77" s="29">
        <f t="shared" si="6"/>
        <v>22121623.760000002</v>
      </c>
      <c r="BA77" s="29">
        <f t="shared" si="6"/>
        <v>0</v>
      </c>
      <c r="BB77" s="29">
        <f t="shared" si="6"/>
        <v>22121623.760000002</v>
      </c>
      <c r="BC77" s="29">
        <f t="shared" si="6"/>
        <v>2437121.96</v>
      </c>
      <c r="BD77" s="30">
        <f t="shared" si="5"/>
        <v>24558745.720000003</v>
      </c>
    </row>
    <row r="78" spans="1:56" s="25" customFormat="1" ht="20.25" customHeight="1" x14ac:dyDescent="0.25">
      <c r="A78" s="13">
        <v>1</v>
      </c>
      <c r="B78" s="35"/>
      <c r="C78" s="88">
        <v>36</v>
      </c>
      <c r="D78" s="88" t="s">
        <v>194</v>
      </c>
      <c r="E78" s="21" t="s">
        <v>18</v>
      </c>
      <c r="F78" s="21">
        <f>ROUND('2019'!F78/4,0)</f>
        <v>0</v>
      </c>
      <c r="G78" s="21">
        <f>ROUND('2019'!G78/4,0)</f>
        <v>0</v>
      </c>
      <c r="H78" s="21">
        <f>ROUND('2019'!H78/4,0)</f>
        <v>678</v>
      </c>
      <c r="I78" s="21">
        <f>ROUND('2019'!I78/4,0)</f>
        <v>4259</v>
      </c>
      <c r="J78" s="21">
        <f>ROUND('2019'!J78/4,0)</f>
        <v>0</v>
      </c>
      <c r="K78" s="21">
        <f>ROUND('2019'!K78/4,0)</f>
        <v>0</v>
      </c>
      <c r="L78" s="21">
        <f>ROUND('2019'!L78/4,0)</f>
        <v>0</v>
      </c>
      <c r="M78" s="21">
        <f>ROUND('2019'!M78/4,0)</f>
        <v>0</v>
      </c>
      <c r="N78" s="21">
        <f>ROUND('2019'!N78/4,0)</f>
        <v>0</v>
      </c>
      <c r="O78" s="21">
        <f>ROUND('2019'!O78/4,0)</f>
        <v>0</v>
      </c>
      <c r="P78" s="21">
        <f>ROUND('2019'!Q78/4,0)</f>
        <v>0</v>
      </c>
      <c r="Q78" s="21">
        <f>ROUND('2019'!R78/4,0)</f>
        <v>0</v>
      </c>
      <c r="R78" s="21">
        <f>ROUND('2019'!S78/4,0)</f>
        <v>18</v>
      </c>
      <c r="S78" s="21">
        <f>ROUND('2019'!T78/4,0)</f>
        <v>146</v>
      </c>
      <c r="T78" s="21">
        <f>ROUND('2019'!U78/4,0)</f>
        <v>0</v>
      </c>
      <c r="U78" s="21">
        <f>ROUND('2019'!V78/4,0)</f>
        <v>0</v>
      </c>
      <c r="V78" s="21">
        <f>ROUND('2019'!W78/4,0)</f>
        <v>0</v>
      </c>
      <c r="W78" s="21">
        <f>ROUND('2019'!X78/4,0)</f>
        <v>0</v>
      </c>
      <c r="X78" s="21">
        <f>ROUND('2019'!Y78/4,0)</f>
        <v>0</v>
      </c>
      <c r="Y78" s="21">
        <f>ROUND('2019'!Z78/4,0)</f>
        <v>0</v>
      </c>
      <c r="Z78" s="21">
        <f>ROUND('2019'!AB78/4,0)</f>
        <v>0</v>
      </c>
      <c r="AA78" s="21">
        <f>ROUND('2019'!AC78/4,0)</f>
        <v>0</v>
      </c>
      <c r="AB78" s="21">
        <f>ROUND('2019'!AD78/4,0)</f>
        <v>213</v>
      </c>
      <c r="AC78" s="21">
        <f>ROUND('2019'!AE78/4,0)</f>
        <v>1187</v>
      </c>
      <c r="AD78" s="21">
        <f>ROUND('2019'!AF78/4,0)</f>
        <v>0</v>
      </c>
      <c r="AE78" s="21">
        <f>ROUND('2019'!AG78/4,0)</f>
        <v>0</v>
      </c>
      <c r="AF78" s="21">
        <f>ROUND('2019'!AH78/4,0)</f>
        <v>0</v>
      </c>
      <c r="AG78" s="21">
        <f>ROUND('2019'!AI78/4,0)</f>
        <v>0</v>
      </c>
      <c r="AH78" s="21">
        <f>ROUND('2019'!AJ78/4,0)</f>
        <v>0</v>
      </c>
      <c r="AI78" s="21">
        <f>ROUND('2019'!AK78/4,0)</f>
        <v>0</v>
      </c>
      <c r="AJ78" s="21">
        <f>ROUND('2019'!AM78/4,0)</f>
        <v>0</v>
      </c>
      <c r="AK78" s="21">
        <f>ROUND('2019'!AN78/4,0)</f>
        <v>0</v>
      </c>
      <c r="AL78" s="21">
        <f>ROUND('2019'!AO78/4,0)</f>
        <v>91</v>
      </c>
      <c r="AM78" s="21">
        <f>ROUND('2019'!AP78/4,0)</f>
        <v>841</v>
      </c>
      <c r="AN78" s="21">
        <f>ROUND('2019'!AQ78/4,0)</f>
        <v>0</v>
      </c>
      <c r="AO78" s="21">
        <f>ROUND('2019'!AR78/4,0)</f>
        <v>0</v>
      </c>
      <c r="AP78" s="21">
        <f>ROUND('2019'!AS78/4,0)</f>
        <v>0</v>
      </c>
      <c r="AQ78" s="21">
        <f>ROUND('2019'!AT78/4,0)</f>
        <v>0</v>
      </c>
      <c r="AR78" s="21">
        <f>ROUND('2019'!AU78/4,0)</f>
        <v>0</v>
      </c>
      <c r="AS78" s="21">
        <f>ROUND('2019'!AV78/4,0)</f>
        <v>0</v>
      </c>
      <c r="AT78" s="22">
        <f t="shared" si="4"/>
        <v>0</v>
      </c>
      <c r="AU78" s="23">
        <f t="shared" si="4"/>
        <v>0</v>
      </c>
      <c r="AV78" s="23">
        <f t="shared" si="4"/>
        <v>1000</v>
      </c>
      <c r="AW78" s="23">
        <f t="shared" si="4"/>
        <v>6433</v>
      </c>
      <c r="AX78" s="23">
        <f t="shared" si="6"/>
        <v>0</v>
      </c>
      <c r="AY78" s="23">
        <f t="shared" si="6"/>
        <v>0</v>
      </c>
      <c r="AZ78" s="23">
        <f t="shared" si="6"/>
        <v>0</v>
      </c>
      <c r="BA78" s="23">
        <f t="shared" si="6"/>
        <v>0</v>
      </c>
      <c r="BB78" s="23">
        <f t="shared" si="6"/>
        <v>0</v>
      </c>
      <c r="BC78" s="23">
        <f t="shared" si="6"/>
        <v>0</v>
      </c>
      <c r="BD78" s="24"/>
    </row>
    <row r="79" spans="1:56" s="33" customFormat="1" ht="16.2" customHeight="1" x14ac:dyDescent="0.25">
      <c r="A79" s="13">
        <v>1</v>
      </c>
      <c r="B79" s="34"/>
      <c r="C79" s="89"/>
      <c r="D79" s="89"/>
      <c r="E79" s="27" t="s">
        <v>19</v>
      </c>
      <c r="F79" s="27">
        <f>ROUND('2019'!F79/4,2)</f>
        <v>0</v>
      </c>
      <c r="G79" s="27">
        <f>ROUND('2019'!G79/4,2)</f>
        <v>11920214.140000001</v>
      </c>
      <c r="H79" s="27">
        <f>ROUND('2019'!H79/4,2)</f>
        <v>400799.7</v>
      </c>
      <c r="I79" s="27">
        <f>ROUND('2019'!I79/4,2)</f>
        <v>11519414.439999999</v>
      </c>
      <c r="J79" s="27">
        <f>ROUND('2019'!J79/4,2)</f>
        <v>0</v>
      </c>
      <c r="K79" s="27">
        <f>ROUND('2019'!K79/4,2)</f>
        <v>0</v>
      </c>
      <c r="L79" s="27">
        <f>ROUND('2019'!L79/4,2)</f>
        <v>0</v>
      </c>
      <c r="M79" s="27">
        <f>ROUND('2019'!M79/4,2)</f>
        <v>0</v>
      </c>
      <c r="N79" s="27">
        <f>ROUND('2019'!N79/4,2)</f>
        <v>0</v>
      </c>
      <c r="O79" s="27">
        <f>ROUND('2019'!O79/4,2)</f>
        <v>0</v>
      </c>
      <c r="P79" s="27">
        <f>ROUND('2019'!Q79/4,2)</f>
        <v>0</v>
      </c>
      <c r="Q79" s="27">
        <f>ROUND('2019'!R79/4,2)</f>
        <v>387747.53</v>
      </c>
      <c r="R79" s="27">
        <f>ROUND('2019'!S79/4,2)</f>
        <v>10640.7</v>
      </c>
      <c r="S79" s="27">
        <f>ROUND('2019'!T79/4,2)</f>
        <v>377106.83</v>
      </c>
      <c r="T79" s="27">
        <f>ROUND('2019'!U79/4,2)</f>
        <v>0</v>
      </c>
      <c r="U79" s="27">
        <f>ROUND('2019'!V79/4,2)</f>
        <v>0</v>
      </c>
      <c r="V79" s="27">
        <f>ROUND('2019'!W79/4,2)</f>
        <v>0</v>
      </c>
      <c r="W79" s="27">
        <f>ROUND('2019'!X79/4,2)</f>
        <v>0</v>
      </c>
      <c r="X79" s="27">
        <f>ROUND('2019'!Y79/4,2)</f>
        <v>0</v>
      </c>
      <c r="Y79" s="27">
        <f>ROUND('2019'!Z79/4,2)</f>
        <v>0</v>
      </c>
      <c r="Z79" s="27">
        <f>ROUND('2019'!AB79/4,2)</f>
        <v>0</v>
      </c>
      <c r="AA79" s="27">
        <f>ROUND('2019'!AC79/4,2)</f>
        <v>3538790.48</v>
      </c>
      <c r="AB79" s="27">
        <f>ROUND('2019'!AD79/4,2)</f>
        <v>125914.95</v>
      </c>
      <c r="AC79" s="27">
        <f>ROUND('2019'!AE79/4,2)</f>
        <v>3412875.53</v>
      </c>
      <c r="AD79" s="27">
        <f>ROUND('2019'!AF79/4,2)</f>
        <v>0</v>
      </c>
      <c r="AE79" s="27">
        <f>ROUND('2019'!AG79/4,2)</f>
        <v>0</v>
      </c>
      <c r="AF79" s="27">
        <f>ROUND('2019'!AH79/4,2)</f>
        <v>0</v>
      </c>
      <c r="AG79" s="27">
        <f>ROUND('2019'!AI79/4,2)</f>
        <v>0</v>
      </c>
      <c r="AH79" s="27">
        <f>ROUND('2019'!AJ79/4,2)</f>
        <v>0</v>
      </c>
      <c r="AI79" s="27">
        <f>ROUND('2019'!AK79/4,2)</f>
        <v>0</v>
      </c>
      <c r="AJ79" s="27">
        <f>ROUND('2019'!AM79/4,2)</f>
        <v>0</v>
      </c>
      <c r="AK79" s="27">
        <f>ROUND('2019'!AN79/4,2)</f>
        <v>1940012.54</v>
      </c>
      <c r="AL79" s="27">
        <f>ROUND('2019'!AO79/4,2)</f>
        <v>53794.65</v>
      </c>
      <c r="AM79" s="27">
        <f>ROUND('2019'!AP79/4,2)</f>
        <v>1886217.89</v>
      </c>
      <c r="AN79" s="27">
        <f>ROUND('2019'!AQ79/4,2)</f>
        <v>0</v>
      </c>
      <c r="AO79" s="27">
        <f>ROUND('2019'!AR79/4,2)</f>
        <v>0</v>
      </c>
      <c r="AP79" s="27">
        <f>ROUND('2019'!AS79/4,2)</f>
        <v>0</v>
      </c>
      <c r="AQ79" s="27">
        <f>ROUND('2019'!AT79/4,2)</f>
        <v>0</v>
      </c>
      <c r="AR79" s="27">
        <f>ROUND('2019'!AU79/4,2)</f>
        <v>0</v>
      </c>
      <c r="AS79" s="27">
        <f>ROUND('2019'!AV79/4,2)</f>
        <v>0</v>
      </c>
      <c r="AT79" s="28">
        <f t="shared" si="4"/>
        <v>0</v>
      </c>
      <c r="AU79" s="29">
        <f t="shared" si="4"/>
        <v>17786764.690000001</v>
      </c>
      <c r="AV79" s="29">
        <f t="shared" si="4"/>
        <v>591150</v>
      </c>
      <c r="AW79" s="29">
        <f t="shared" si="4"/>
        <v>17195614.689999998</v>
      </c>
      <c r="AX79" s="29">
        <f t="shared" si="6"/>
        <v>0</v>
      </c>
      <c r="AY79" s="29">
        <f t="shared" si="6"/>
        <v>0</v>
      </c>
      <c r="AZ79" s="29">
        <f t="shared" si="6"/>
        <v>0</v>
      </c>
      <c r="BA79" s="29">
        <f t="shared" si="6"/>
        <v>0</v>
      </c>
      <c r="BB79" s="29">
        <f t="shared" si="6"/>
        <v>0</v>
      </c>
      <c r="BC79" s="29">
        <f t="shared" si="6"/>
        <v>0</v>
      </c>
      <c r="BD79" s="30">
        <f t="shared" si="5"/>
        <v>17786764.690000001</v>
      </c>
    </row>
    <row r="80" spans="1:56" s="25" customFormat="1" ht="20.25" customHeight="1" x14ac:dyDescent="0.25">
      <c r="A80" s="13">
        <v>1</v>
      </c>
      <c r="B80" s="35"/>
      <c r="C80" s="88">
        <v>37</v>
      </c>
      <c r="D80" s="88" t="s">
        <v>78</v>
      </c>
      <c r="E80" s="21" t="s">
        <v>18</v>
      </c>
      <c r="F80" s="21">
        <f>ROUND('2019'!F80/4,0)</f>
        <v>0</v>
      </c>
      <c r="G80" s="21">
        <f>ROUND('2019'!G80/4,0)</f>
        <v>0</v>
      </c>
      <c r="H80" s="21">
        <f>ROUND('2019'!H80/4,0)</f>
        <v>29</v>
      </c>
      <c r="I80" s="21">
        <f>ROUND('2019'!I80/4,0)</f>
        <v>7</v>
      </c>
      <c r="J80" s="21">
        <f>ROUND('2019'!J80/4,0)</f>
        <v>0</v>
      </c>
      <c r="K80" s="21">
        <f>ROUND('2019'!K80/4,0)</f>
        <v>0</v>
      </c>
      <c r="L80" s="21">
        <f>ROUND('2019'!L80/4,0)</f>
        <v>0</v>
      </c>
      <c r="M80" s="21">
        <f>ROUND('2019'!M80/4,0)</f>
        <v>0</v>
      </c>
      <c r="N80" s="21">
        <f>ROUND('2019'!N80/4,0)</f>
        <v>0</v>
      </c>
      <c r="O80" s="21">
        <f>ROUND('2019'!O80/4,0)</f>
        <v>0</v>
      </c>
      <c r="P80" s="21">
        <f>ROUND('2019'!Q80/4,0)</f>
        <v>0</v>
      </c>
      <c r="Q80" s="21">
        <f>ROUND('2019'!R80/4,0)</f>
        <v>0</v>
      </c>
      <c r="R80" s="21">
        <f>ROUND('2019'!S80/4,0)</f>
        <v>2</v>
      </c>
      <c r="S80" s="21">
        <f>ROUND('2019'!T80/4,0)</f>
        <v>1</v>
      </c>
      <c r="T80" s="21">
        <f>ROUND('2019'!U80/4,0)</f>
        <v>0</v>
      </c>
      <c r="U80" s="21">
        <f>ROUND('2019'!V80/4,0)</f>
        <v>0</v>
      </c>
      <c r="V80" s="21">
        <f>ROUND('2019'!W80/4,0)</f>
        <v>0</v>
      </c>
      <c r="W80" s="21">
        <f>ROUND('2019'!X80/4,0)</f>
        <v>0</v>
      </c>
      <c r="X80" s="21">
        <f>ROUND('2019'!Y80/4,0)</f>
        <v>0</v>
      </c>
      <c r="Y80" s="21">
        <f>ROUND('2019'!Z80/4,0)</f>
        <v>0</v>
      </c>
      <c r="Z80" s="21">
        <f>ROUND('2019'!AB80/4,0)</f>
        <v>0</v>
      </c>
      <c r="AA80" s="21">
        <f>ROUND('2019'!AC80/4,0)</f>
        <v>0</v>
      </c>
      <c r="AB80" s="21">
        <f>ROUND('2019'!AD80/4,0)</f>
        <v>9</v>
      </c>
      <c r="AC80" s="21">
        <f>ROUND('2019'!AE80/4,0)</f>
        <v>2</v>
      </c>
      <c r="AD80" s="21">
        <f>ROUND('2019'!AF80/4,0)</f>
        <v>0</v>
      </c>
      <c r="AE80" s="21">
        <f>ROUND('2019'!AG80/4,0)</f>
        <v>0</v>
      </c>
      <c r="AF80" s="21">
        <f>ROUND('2019'!AH80/4,0)</f>
        <v>0</v>
      </c>
      <c r="AG80" s="21">
        <f>ROUND('2019'!AI80/4,0)</f>
        <v>0</v>
      </c>
      <c r="AH80" s="21">
        <f>ROUND('2019'!AJ80/4,0)</f>
        <v>0</v>
      </c>
      <c r="AI80" s="21">
        <f>ROUND('2019'!AK80/4,0)</f>
        <v>0</v>
      </c>
      <c r="AJ80" s="21">
        <f>ROUND('2019'!AM80/4,0)</f>
        <v>0</v>
      </c>
      <c r="AK80" s="21">
        <f>ROUND('2019'!AN80/4,0)</f>
        <v>0</v>
      </c>
      <c r="AL80" s="21">
        <f>ROUND('2019'!AO80/4,0)</f>
        <v>17</v>
      </c>
      <c r="AM80" s="21">
        <f>ROUND('2019'!AP80/4,0)</f>
        <v>2</v>
      </c>
      <c r="AN80" s="21">
        <f>ROUND('2019'!AQ80/4,0)</f>
        <v>0</v>
      </c>
      <c r="AO80" s="21">
        <f>ROUND('2019'!AR80/4,0)</f>
        <v>0</v>
      </c>
      <c r="AP80" s="21">
        <f>ROUND('2019'!AS80/4,0)</f>
        <v>0</v>
      </c>
      <c r="AQ80" s="21">
        <f>ROUND('2019'!AT80/4,0)</f>
        <v>0</v>
      </c>
      <c r="AR80" s="21">
        <f>ROUND('2019'!AU80/4,0)</f>
        <v>0</v>
      </c>
      <c r="AS80" s="21">
        <f>ROUND('2019'!AV80/4,0)</f>
        <v>0</v>
      </c>
      <c r="AT80" s="22">
        <f t="shared" si="4"/>
        <v>0</v>
      </c>
      <c r="AU80" s="23">
        <f t="shared" si="4"/>
        <v>0</v>
      </c>
      <c r="AV80" s="23">
        <f t="shared" si="4"/>
        <v>57</v>
      </c>
      <c r="AW80" s="23">
        <f t="shared" si="4"/>
        <v>12</v>
      </c>
      <c r="AX80" s="23">
        <f t="shared" si="6"/>
        <v>0</v>
      </c>
      <c r="AY80" s="23">
        <f t="shared" si="6"/>
        <v>0</v>
      </c>
      <c r="AZ80" s="23">
        <f t="shared" si="6"/>
        <v>0</v>
      </c>
      <c r="BA80" s="23">
        <f t="shared" si="6"/>
        <v>0</v>
      </c>
      <c r="BB80" s="23">
        <f t="shared" si="6"/>
        <v>0</v>
      </c>
      <c r="BC80" s="23">
        <f t="shared" si="6"/>
        <v>0</v>
      </c>
      <c r="BD80" s="24"/>
    </row>
    <row r="81" spans="1:56" s="33" customFormat="1" ht="18.75" customHeight="1" x14ac:dyDescent="0.25">
      <c r="A81" s="13">
        <v>1</v>
      </c>
      <c r="B81" s="34"/>
      <c r="C81" s="89"/>
      <c r="D81" s="89"/>
      <c r="E81" s="27" t="s">
        <v>19</v>
      </c>
      <c r="F81" s="27">
        <f>ROUND('2019'!F81/4,2)</f>
        <v>0</v>
      </c>
      <c r="G81" s="27">
        <f>ROUND('2019'!G81/4,2)</f>
        <v>123239.77</v>
      </c>
      <c r="H81" s="27">
        <f>ROUND('2019'!H81/4,2)</f>
        <v>78040.039999999994</v>
      </c>
      <c r="I81" s="27">
        <f>ROUND('2019'!I81/4,2)</f>
        <v>45199.73</v>
      </c>
      <c r="J81" s="27">
        <f>ROUND('2019'!J81/4,2)</f>
        <v>0</v>
      </c>
      <c r="K81" s="27">
        <f>ROUND('2019'!K81/4,2)</f>
        <v>0</v>
      </c>
      <c r="L81" s="27">
        <f>ROUND('2019'!L81/4,2)</f>
        <v>0</v>
      </c>
      <c r="M81" s="27">
        <f>ROUND('2019'!M81/4,2)</f>
        <v>0</v>
      </c>
      <c r="N81" s="27">
        <f>ROUND('2019'!N81/4,2)</f>
        <v>0</v>
      </c>
      <c r="O81" s="27">
        <f>ROUND('2019'!O81/4,2)</f>
        <v>0</v>
      </c>
      <c r="P81" s="27">
        <f>ROUND('2019'!Q81/4,2)</f>
        <v>0</v>
      </c>
      <c r="Q81" s="27">
        <f>ROUND('2019'!R81/4,2)</f>
        <v>11239.52</v>
      </c>
      <c r="R81" s="27">
        <f>ROUND('2019'!S81/4,2)</f>
        <v>5212.8900000000003</v>
      </c>
      <c r="S81" s="27">
        <f>ROUND('2019'!T81/4,2)</f>
        <v>6026.63</v>
      </c>
      <c r="T81" s="27">
        <f>ROUND('2019'!U81/4,2)</f>
        <v>0</v>
      </c>
      <c r="U81" s="27">
        <f>ROUND('2019'!V81/4,2)</f>
        <v>0</v>
      </c>
      <c r="V81" s="27">
        <f>ROUND('2019'!W81/4,2)</f>
        <v>0</v>
      </c>
      <c r="W81" s="27">
        <f>ROUND('2019'!X81/4,2)</f>
        <v>0</v>
      </c>
      <c r="X81" s="27">
        <f>ROUND('2019'!Y81/4,2)</f>
        <v>0</v>
      </c>
      <c r="Y81" s="27">
        <f>ROUND('2019'!Z81/4,2)</f>
        <v>0</v>
      </c>
      <c r="Z81" s="27">
        <f>ROUND('2019'!AB81/4,2)</f>
        <v>0</v>
      </c>
      <c r="AA81" s="27">
        <f>ROUND('2019'!AC81/4,2)</f>
        <v>36584.51</v>
      </c>
      <c r="AB81" s="27">
        <f>ROUND('2019'!AD81/4,2)</f>
        <v>24531.25</v>
      </c>
      <c r="AC81" s="27">
        <f>ROUND('2019'!AE81/4,2)</f>
        <v>12053.26</v>
      </c>
      <c r="AD81" s="27">
        <f>ROUND('2019'!AF81/4,2)</f>
        <v>0</v>
      </c>
      <c r="AE81" s="27">
        <f>ROUND('2019'!AG81/4,2)</f>
        <v>0</v>
      </c>
      <c r="AF81" s="27">
        <f>ROUND('2019'!AH81/4,2)</f>
        <v>0</v>
      </c>
      <c r="AG81" s="27">
        <f>ROUND('2019'!AI81/4,2)</f>
        <v>0</v>
      </c>
      <c r="AH81" s="27">
        <f>ROUND('2019'!AJ81/4,2)</f>
        <v>0</v>
      </c>
      <c r="AI81" s="27">
        <f>ROUND('2019'!AK81/4,2)</f>
        <v>0</v>
      </c>
      <c r="AJ81" s="27">
        <f>ROUND('2019'!AM81/4,2)</f>
        <v>0</v>
      </c>
      <c r="AK81" s="27">
        <f>ROUND('2019'!AN81/4,2)</f>
        <v>57589.39</v>
      </c>
      <c r="AL81" s="27">
        <f>ROUND('2019'!AO81/4,2)</f>
        <v>45536.13</v>
      </c>
      <c r="AM81" s="27">
        <f>ROUND('2019'!AP81/4,2)</f>
        <v>12053.26</v>
      </c>
      <c r="AN81" s="27">
        <f>ROUND('2019'!AQ81/4,2)</f>
        <v>0</v>
      </c>
      <c r="AO81" s="27">
        <f>ROUND('2019'!AR81/4,2)</f>
        <v>0</v>
      </c>
      <c r="AP81" s="27">
        <f>ROUND('2019'!AS81/4,2)</f>
        <v>0</v>
      </c>
      <c r="AQ81" s="27">
        <f>ROUND('2019'!AT81/4,2)</f>
        <v>0</v>
      </c>
      <c r="AR81" s="27">
        <f>ROUND('2019'!AU81/4,2)</f>
        <v>0</v>
      </c>
      <c r="AS81" s="27">
        <f>ROUND('2019'!AV81/4,2)</f>
        <v>0</v>
      </c>
      <c r="AT81" s="28">
        <f t="shared" si="4"/>
        <v>0</v>
      </c>
      <c r="AU81" s="29">
        <f t="shared" si="4"/>
        <v>228653.19</v>
      </c>
      <c r="AV81" s="29">
        <f t="shared" si="4"/>
        <v>153320.31</v>
      </c>
      <c r="AW81" s="29">
        <f t="shared" si="4"/>
        <v>75332.88</v>
      </c>
      <c r="AX81" s="29">
        <f t="shared" si="6"/>
        <v>0</v>
      </c>
      <c r="AY81" s="29">
        <f t="shared" si="6"/>
        <v>0</v>
      </c>
      <c r="AZ81" s="29">
        <f t="shared" si="6"/>
        <v>0</v>
      </c>
      <c r="BA81" s="29">
        <f t="shared" si="6"/>
        <v>0</v>
      </c>
      <c r="BB81" s="29">
        <f t="shared" si="6"/>
        <v>0</v>
      </c>
      <c r="BC81" s="29">
        <f t="shared" si="6"/>
        <v>0</v>
      </c>
      <c r="BD81" s="30">
        <f t="shared" si="5"/>
        <v>228653.19</v>
      </c>
    </row>
    <row r="82" spans="1:56" s="25" customFormat="1" ht="20.25" customHeight="1" x14ac:dyDescent="0.25">
      <c r="A82" s="13">
        <v>1</v>
      </c>
      <c r="B82" s="35"/>
      <c r="C82" s="88">
        <v>39</v>
      </c>
      <c r="D82" s="88" t="s">
        <v>79</v>
      </c>
      <c r="E82" s="21" t="s">
        <v>18</v>
      </c>
      <c r="F82" s="21">
        <f>ROUND('2019'!F82/4,0)</f>
        <v>0</v>
      </c>
      <c r="G82" s="21">
        <f>ROUND('2019'!G82/4,0)</f>
        <v>0</v>
      </c>
      <c r="H82" s="21">
        <f>ROUND('2019'!H82/4,0)</f>
        <v>193</v>
      </c>
      <c r="I82" s="21">
        <f>ROUND('2019'!I82/4,0)</f>
        <v>2976</v>
      </c>
      <c r="J82" s="21">
        <f>ROUND('2019'!J82/4,0)</f>
        <v>0</v>
      </c>
      <c r="K82" s="21">
        <f>ROUND('2019'!K82/4,0)</f>
        <v>0</v>
      </c>
      <c r="L82" s="21">
        <f>ROUND('2019'!L82/4,0)</f>
        <v>0</v>
      </c>
      <c r="M82" s="21">
        <f>ROUND('2019'!M82/4,0)</f>
        <v>0</v>
      </c>
      <c r="N82" s="21">
        <f>ROUND('2019'!N82/4,0)</f>
        <v>0</v>
      </c>
      <c r="O82" s="21">
        <f>ROUND('2019'!O82/4,0)</f>
        <v>0</v>
      </c>
      <c r="P82" s="21">
        <f>ROUND('2019'!Q82/4,0)</f>
        <v>0</v>
      </c>
      <c r="Q82" s="21">
        <f>ROUND('2019'!R82/4,0)</f>
        <v>0</v>
      </c>
      <c r="R82" s="21">
        <f>ROUND('2019'!S82/4,0)</f>
        <v>9</v>
      </c>
      <c r="S82" s="21">
        <f>ROUND('2019'!T82/4,0)</f>
        <v>171</v>
      </c>
      <c r="T82" s="21">
        <f>ROUND('2019'!U82/4,0)</f>
        <v>0</v>
      </c>
      <c r="U82" s="21">
        <f>ROUND('2019'!V82/4,0)</f>
        <v>0</v>
      </c>
      <c r="V82" s="21">
        <f>ROUND('2019'!W82/4,0)</f>
        <v>0</v>
      </c>
      <c r="W82" s="21">
        <f>ROUND('2019'!X82/4,0)</f>
        <v>0</v>
      </c>
      <c r="X82" s="21">
        <f>ROUND('2019'!Y82/4,0)</f>
        <v>0</v>
      </c>
      <c r="Y82" s="21">
        <f>ROUND('2019'!Z82/4,0)</f>
        <v>0</v>
      </c>
      <c r="Z82" s="21">
        <f>ROUND('2019'!AB82/4,0)</f>
        <v>0</v>
      </c>
      <c r="AA82" s="21">
        <f>ROUND('2019'!AC82/4,0)</f>
        <v>0</v>
      </c>
      <c r="AB82" s="21">
        <f>ROUND('2019'!AD82/4,0)</f>
        <v>68</v>
      </c>
      <c r="AC82" s="21">
        <f>ROUND('2019'!AE82/4,0)</f>
        <v>864</v>
      </c>
      <c r="AD82" s="21">
        <f>ROUND('2019'!AF82/4,0)</f>
        <v>0</v>
      </c>
      <c r="AE82" s="21">
        <f>ROUND('2019'!AG82/4,0)</f>
        <v>0</v>
      </c>
      <c r="AF82" s="21">
        <f>ROUND('2019'!AH82/4,0)</f>
        <v>0</v>
      </c>
      <c r="AG82" s="21">
        <f>ROUND('2019'!AI82/4,0)</f>
        <v>0</v>
      </c>
      <c r="AH82" s="21">
        <f>ROUND('2019'!AJ82/4,0)</f>
        <v>0</v>
      </c>
      <c r="AI82" s="21">
        <f>ROUND('2019'!AK82/4,0)</f>
        <v>0</v>
      </c>
      <c r="AJ82" s="21">
        <f>ROUND('2019'!AM82/4,0)</f>
        <v>0</v>
      </c>
      <c r="AK82" s="21">
        <f>ROUND('2019'!AN82/4,0)</f>
        <v>0</v>
      </c>
      <c r="AL82" s="21">
        <f>ROUND('2019'!AO82/4,0)</f>
        <v>52</v>
      </c>
      <c r="AM82" s="21">
        <f>ROUND('2019'!AP82/4,0)</f>
        <v>691</v>
      </c>
      <c r="AN82" s="21">
        <f>ROUND('2019'!AQ82/4,0)</f>
        <v>0</v>
      </c>
      <c r="AO82" s="21">
        <f>ROUND('2019'!AR82/4,0)</f>
        <v>0</v>
      </c>
      <c r="AP82" s="21">
        <f>ROUND('2019'!AS82/4,0)</f>
        <v>0</v>
      </c>
      <c r="AQ82" s="21">
        <f>ROUND('2019'!AT82/4,0)</f>
        <v>0</v>
      </c>
      <c r="AR82" s="21">
        <f>ROUND('2019'!AU82/4,0)</f>
        <v>0</v>
      </c>
      <c r="AS82" s="21">
        <f>ROUND('2019'!AV82/4,0)</f>
        <v>0</v>
      </c>
      <c r="AT82" s="22">
        <f t="shared" si="4"/>
        <v>0</v>
      </c>
      <c r="AU82" s="23">
        <f t="shared" si="4"/>
        <v>0</v>
      </c>
      <c r="AV82" s="23">
        <f t="shared" si="4"/>
        <v>322</v>
      </c>
      <c r="AW82" s="23">
        <f t="shared" si="4"/>
        <v>4702</v>
      </c>
      <c r="AX82" s="23">
        <f t="shared" si="6"/>
        <v>0</v>
      </c>
      <c r="AY82" s="23">
        <f t="shared" si="6"/>
        <v>0</v>
      </c>
      <c r="AZ82" s="23">
        <f t="shared" si="6"/>
        <v>0</v>
      </c>
      <c r="BA82" s="23">
        <f t="shared" si="6"/>
        <v>0</v>
      </c>
      <c r="BB82" s="23">
        <f t="shared" si="6"/>
        <v>0</v>
      </c>
      <c r="BC82" s="23">
        <f t="shared" si="6"/>
        <v>0</v>
      </c>
      <c r="BD82" s="24"/>
    </row>
    <row r="83" spans="1:56" s="33" customFormat="1" ht="20.25" customHeight="1" x14ac:dyDescent="0.25">
      <c r="A83" s="13">
        <v>1</v>
      </c>
      <c r="B83" s="34"/>
      <c r="C83" s="89"/>
      <c r="D83" s="89"/>
      <c r="E83" s="27" t="s">
        <v>19</v>
      </c>
      <c r="F83" s="27">
        <f>ROUND('2019'!F83/4,2)</f>
        <v>0</v>
      </c>
      <c r="G83" s="27">
        <f>ROUND('2019'!G83/4,2)</f>
        <v>741384.11</v>
      </c>
      <c r="H83" s="27">
        <f>ROUND('2019'!H83/4,2)</f>
        <v>34236.46</v>
      </c>
      <c r="I83" s="27">
        <f>ROUND('2019'!I83/4,2)</f>
        <v>707147.65</v>
      </c>
      <c r="J83" s="27">
        <f>ROUND('2019'!J83/4,2)</f>
        <v>0</v>
      </c>
      <c r="K83" s="27">
        <f>ROUND('2019'!K83/4,2)</f>
        <v>0</v>
      </c>
      <c r="L83" s="27">
        <f>ROUND('2019'!L83/4,2)</f>
        <v>0</v>
      </c>
      <c r="M83" s="27">
        <f>ROUND('2019'!M83/4,2)</f>
        <v>0</v>
      </c>
      <c r="N83" s="27">
        <f>ROUND('2019'!N83/4,2)</f>
        <v>0</v>
      </c>
      <c r="O83" s="27">
        <f>ROUND('2019'!O83/4,2)</f>
        <v>0</v>
      </c>
      <c r="P83" s="27">
        <f>ROUND('2019'!Q83/4,2)</f>
        <v>0</v>
      </c>
      <c r="Q83" s="27">
        <f>ROUND('2019'!R83/4,2)</f>
        <v>40224.83</v>
      </c>
      <c r="R83" s="27">
        <f>ROUND('2019'!S83/4,2)</f>
        <v>1545.79</v>
      </c>
      <c r="S83" s="27">
        <f>ROUND('2019'!T83/4,2)</f>
        <v>38679.040000000001</v>
      </c>
      <c r="T83" s="27">
        <f>ROUND('2019'!U83/4,2)</f>
        <v>0</v>
      </c>
      <c r="U83" s="27">
        <f>ROUND('2019'!V83/4,2)</f>
        <v>0</v>
      </c>
      <c r="V83" s="27">
        <f>ROUND('2019'!W83/4,2)</f>
        <v>0</v>
      </c>
      <c r="W83" s="27">
        <f>ROUND('2019'!X83/4,2)</f>
        <v>0</v>
      </c>
      <c r="X83" s="27">
        <f>ROUND('2019'!Y83/4,2)</f>
        <v>0</v>
      </c>
      <c r="Y83" s="27">
        <f>ROUND('2019'!Z83/4,2)</f>
        <v>0</v>
      </c>
      <c r="Z83" s="27">
        <f>ROUND('2019'!AB83/4,2)</f>
        <v>0</v>
      </c>
      <c r="AA83" s="27">
        <f>ROUND('2019'!AC83/4,2)</f>
        <v>220532.18</v>
      </c>
      <c r="AB83" s="27">
        <f>ROUND('2019'!AD83/4,2)</f>
        <v>12194.59</v>
      </c>
      <c r="AC83" s="27">
        <f>ROUND('2019'!AE83/4,2)</f>
        <v>208337.59</v>
      </c>
      <c r="AD83" s="27">
        <f>ROUND('2019'!AF83/4,2)</f>
        <v>0</v>
      </c>
      <c r="AE83" s="27">
        <f>ROUND('2019'!AG83/4,2)</f>
        <v>0</v>
      </c>
      <c r="AF83" s="27">
        <f>ROUND('2019'!AH83/4,2)</f>
        <v>0</v>
      </c>
      <c r="AG83" s="27">
        <f>ROUND('2019'!AI83/4,2)</f>
        <v>0</v>
      </c>
      <c r="AH83" s="27">
        <f>ROUND('2019'!AJ83/4,2)</f>
        <v>0</v>
      </c>
      <c r="AI83" s="27">
        <f>ROUND('2019'!AK83/4,2)</f>
        <v>0</v>
      </c>
      <c r="AJ83" s="27">
        <f>ROUND('2019'!AM83/4,2)</f>
        <v>0</v>
      </c>
      <c r="AK83" s="27">
        <f>ROUND('2019'!AN83/4,2)</f>
        <v>165268.38</v>
      </c>
      <c r="AL83" s="27">
        <f>ROUND('2019'!AO83/4,2)</f>
        <v>9274.76</v>
      </c>
      <c r="AM83" s="27">
        <f>ROUND('2019'!AP83/4,2)</f>
        <v>155993.62</v>
      </c>
      <c r="AN83" s="27">
        <f>ROUND('2019'!AQ83/4,2)</f>
        <v>0</v>
      </c>
      <c r="AO83" s="27">
        <f>ROUND('2019'!AR83/4,2)</f>
        <v>0</v>
      </c>
      <c r="AP83" s="27">
        <f>ROUND('2019'!AS83/4,2)</f>
        <v>0</v>
      </c>
      <c r="AQ83" s="27">
        <f>ROUND('2019'!AT83/4,2)</f>
        <v>0</v>
      </c>
      <c r="AR83" s="27">
        <f>ROUND('2019'!AU83/4,2)</f>
        <v>0</v>
      </c>
      <c r="AS83" s="27">
        <f>ROUND('2019'!AV83/4,2)</f>
        <v>0</v>
      </c>
      <c r="AT83" s="28">
        <f t="shared" si="4"/>
        <v>0</v>
      </c>
      <c r="AU83" s="29">
        <f t="shared" si="4"/>
        <v>1167409.5</v>
      </c>
      <c r="AV83" s="29">
        <f t="shared" si="4"/>
        <v>57251.6</v>
      </c>
      <c r="AW83" s="29">
        <f t="shared" si="4"/>
        <v>1110157.8999999999</v>
      </c>
      <c r="AX83" s="29">
        <f t="shared" si="6"/>
        <v>0</v>
      </c>
      <c r="AY83" s="29">
        <f t="shared" si="6"/>
        <v>0</v>
      </c>
      <c r="AZ83" s="29">
        <f t="shared" si="6"/>
        <v>0</v>
      </c>
      <c r="BA83" s="29">
        <f t="shared" si="6"/>
        <v>0</v>
      </c>
      <c r="BB83" s="29">
        <f t="shared" si="6"/>
        <v>0</v>
      </c>
      <c r="BC83" s="29">
        <f t="shared" si="6"/>
        <v>0</v>
      </c>
      <c r="BD83" s="30">
        <f t="shared" si="5"/>
        <v>1167409.5</v>
      </c>
    </row>
    <row r="84" spans="1:56" s="25" customFormat="1" ht="20.25" customHeight="1" x14ac:dyDescent="0.25">
      <c r="A84" s="13">
        <v>1</v>
      </c>
      <c r="B84" s="35"/>
      <c r="C84" s="88">
        <v>40</v>
      </c>
      <c r="D84" s="88" t="s">
        <v>80</v>
      </c>
      <c r="E84" s="21" t="s">
        <v>18</v>
      </c>
      <c r="F84" s="21">
        <f>ROUND('2019'!F84/4,0)</f>
        <v>0</v>
      </c>
      <c r="G84" s="21">
        <f>ROUND('2019'!G84/4,0)</f>
        <v>0</v>
      </c>
      <c r="H84" s="21">
        <f>ROUND('2019'!H84/4,0)</f>
        <v>0</v>
      </c>
      <c r="I84" s="21">
        <f>ROUND('2019'!I84/4,0)</f>
        <v>53</v>
      </c>
      <c r="J84" s="21">
        <f>ROUND('2019'!J84/4,0)</f>
        <v>0</v>
      </c>
      <c r="K84" s="21">
        <f>ROUND('2019'!K84/4,0)</f>
        <v>0</v>
      </c>
      <c r="L84" s="21">
        <f>ROUND('2019'!L84/4,0)</f>
        <v>0</v>
      </c>
      <c r="M84" s="21">
        <f>ROUND('2019'!M84/4,0)</f>
        <v>0</v>
      </c>
      <c r="N84" s="21">
        <f>ROUND('2019'!N84/4,0)</f>
        <v>0</v>
      </c>
      <c r="O84" s="21">
        <f>ROUND('2019'!O84/4,0)</f>
        <v>0</v>
      </c>
      <c r="P84" s="21">
        <f>ROUND('2019'!Q84/4,0)</f>
        <v>0</v>
      </c>
      <c r="Q84" s="21">
        <f>ROUND('2019'!R84/4,0)</f>
        <v>0</v>
      </c>
      <c r="R84" s="21">
        <f>ROUND('2019'!S84/4,0)</f>
        <v>0</v>
      </c>
      <c r="S84" s="21">
        <f>ROUND('2019'!T84/4,0)</f>
        <v>2</v>
      </c>
      <c r="T84" s="21">
        <f>ROUND('2019'!U84/4,0)</f>
        <v>0</v>
      </c>
      <c r="U84" s="21">
        <f>ROUND('2019'!V84/4,0)</f>
        <v>0</v>
      </c>
      <c r="V84" s="21">
        <f>ROUND('2019'!W84/4,0)</f>
        <v>0</v>
      </c>
      <c r="W84" s="21">
        <f>ROUND('2019'!X84/4,0)</f>
        <v>0</v>
      </c>
      <c r="X84" s="21">
        <f>ROUND('2019'!Y84/4,0)</f>
        <v>0</v>
      </c>
      <c r="Y84" s="21">
        <f>ROUND('2019'!Z84/4,0)</f>
        <v>0</v>
      </c>
      <c r="Z84" s="21">
        <f>ROUND('2019'!AB84/4,0)</f>
        <v>0</v>
      </c>
      <c r="AA84" s="21">
        <f>ROUND('2019'!AC84/4,0)</f>
        <v>0</v>
      </c>
      <c r="AB84" s="21">
        <f>ROUND('2019'!AD84/4,0)</f>
        <v>0</v>
      </c>
      <c r="AC84" s="21">
        <f>ROUND('2019'!AE84/4,0)</f>
        <v>11</v>
      </c>
      <c r="AD84" s="21">
        <f>ROUND('2019'!AF84/4,0)</f>
        <v>0</v>
      </c>
      <c r="AE84" s="21">
        <f>ROUND('2019'!AG84/4,0)</f>
        <v>0</v>
      </c>
      <c r="AF84" s="21">
        <f>ROUND('2019'!AH84/4,0)</f>
        <v>0</v>
      </c>
      <c r="AG84" s="21">
        <f>ROUND('2019'!AI84/4,0)</f>
        <v>0</v>
      </c>
      <c r="AH84" s="21">
        <f>ROUND('2019'!AJ84/4,0)</f>
        <v>0</v>
      </c>
      <c r="AI84" s="21">
        <f>ROUND('2019'!AK84/4,0)</f>
        <v>0</v>
      </c>
      <c r="AJ84" s="21">
        <f>ROUND('2019'!AM84/4,0)</f>
        <v>0</v>
      </c>
      <c r="AK84" s="21">
        <f>ROUND('2019'!AN84/4,0)</f>
        <v>0</v>
      </c>
      <c r="AL84" s="21">
        <f>ROUND('2019'!AO84/4,0)</f>
        <v>0</v>
      </c>
      <c r="AM84" s="21">
        <f>ROUND('2019'!AP84/4,0)</f>
        <v>8</v>
      </c>
      <c r="AN84" s="21">
        <f>ROUND('2019'!AQ84/4,0)</f>
        <v>0</v>
      </c>
      <c r="AO84" s="21">
        <f>ROUND('2019'!AR84/4,0)</f>
        <v>0</v>
      </c>
      <c r="AP84" s="21">
        <f>ROUND('2019'!AS84/4,0)</f>
        <v>0</v>
      </c>
      <c r="AQ84" s="21">
        <f>ROUND('2019'!AT84/4,0)</f>
        <v>0</v>
      </c>
      <c r="AR84" s="21">
        <f>ROUND('2019'!AU84/4,0)</f>
        <v>0</v>
      </c>
      <c r="AS84" s="21">
        <f>ROUND('2019'!AV84/4,0)</f>
        <v>0</v>
      </c>
      <c r="AT84" s="22">
        <f t="shared" si="4"/>
        <v>0</v>
      </c>
      <c r="AU84" s="23">
        <f t="shared" si="4"/>
        <v>0</v>
      </c>
      <c r="AV84" s="23">
        <f t="shared" si="4"/>
        <v>0</v>
      </c>
      <c r="AW84" s="23">
        <f t="shared" si="4"/>
        <v>74</v>
      </c>
      <c r="AX84" s="23">
        <f t="shared" si="6"/>
        <v>0</v>
      </c>
      <c r="AY84" s="23">
        <f t="shared" si="6"/>
        <v>0</v>
      </c>
      <c r="AZ84" s="23">
        <f t="shared" si="6"/>
        <v>0</v>
      </c>
      <c r="BA84" s="23">
        <f t="shared" si="6"/>
        <v>0</v>
      </c>
      <c r="BB84" s="23">
        <f t="shared" si="6"/>
        <v>0</v>
      </c>
      <c r="BC84" s="23">
        <f t="shared" si="6"/>
        <v>0</v>
      </c>
      <c r="BD84" s="24"/>
    </row>
    <row r="85" spans="1:56" s="33" customFormat="1" ht="20.25" customHeight="1" x14ac:dyDescent="0.25">
      <c r="A85" s="13">
        <v>1</v>
      </c>
      <c r="B85" s="34"/>
      <c r="C85" s="89"/>
      <c r="D85" s="89"/>
      <c r="E85" s="27" t="s">
        <v>19</v>
      </c>
      <c r="F85" s="27">
        <f>ROUND('2019'!F85/4,2)</f>
        <v>0</v>
      </c>
      <c r="G85" s="27">
        <f>ROUND('2019'!G85/4,2)</f>
        <v>212350.74</v>
      </c>
      <c r="H85" s="27">
        <f>ROUND('2019'!H85/4,2)</f>
        <v>0</v>
      </c>
      <c r="I85" s="27">
        <f>ROUND('2019'!I85/4,2)</f>
        <v>212350.74</v>
      </c>
      <c r="J85" s="27">
        <f>ROUND('2019'!J85/4,2)</f>
        <v>0</v>
      </c>
      <c r="K85" s="27">
        <f>ROUND('2019'!K85/4,2)</f>
        <v>0</v>
      </c>
      <c r="L85" s="27">
        <f>ROUND('2019'!L85/4,2)</f>
        <v>0</v>
      </c>
      <c r="M85" s="27">
        <f>ROUND('2019'!M85/4,2)</f>
        <v>0</v>
      </c>
      <c r="N85" s="27">
        <f>ROUND('2019'!N85/4,2)</f>
        <v>0</v>
      </c>
      <c r="O85" s="27">
        <f>ROUND('2019'!O85/4,2)</f>
        <v>0</v>
      </c>
      <c r="P85" s="27">
        <f>ROUND('2019'!Q85/4,2)</f>
        <v>0</v>
      </c>
      <c r="Q85" s="27">
        <f>ROUND('2019'!R85/4,2)</f>
        <v>5764.56</v>
      </c>
      <c r="R85" s="27">
        <f>ROUND('2019'!S85/4,2)</f>
        <v>0</v>
      </c>
      <c r="S85" s="27">
        <f>ROUND('2019'!T85/4,2)</f>
        <v>5764.56</v>
      </c>
      <c r="T85" s="27">
        <f>ROUND('2019'!U85/4,2)</f>
        <v>0</v>
      </c>
      <c r="U85" s="27">
        <f>ROUND('2019'!V85/4,2)</f>
        <v>0</v>
      </c>
      <c r="V85" s="27">
        <f>ROUND('2019'!W85/4,2)</f>
        <v>0</v>
      </c>
      <c r="W85" s="27">
        <f>ROUND('2019'!X85/4,2)</f>
        <v>0</v>
      </c>
      <c r="X85" s="27">
        <f>ROUND('2019'!Y85/4,2)</f>
        <v>0</v>
      </c>
      <c r="Y85" s="27">
        <f>ROUND('2019'!Z85/4,2)</f>
        <v>0</v>
      </c>
      <c r="Z85" s="27">
        <f>ROUND('2019'!AB85/4,2)</f>
        <v>0</v>
      </c>
      <c r="AA85" s="27">
        <f>ROUND('2019'!AC85/4,2)</f>
        <v>44422.61</v>
      </c>
      <c r="AB85" s="27">
        <f>ROUND('2019'!AD85/4,2)</f>
        <v>0</v>
      </c>
      <c r="AC85" s="27">
        <f>ROUND('2019'!AE85/4,2)</f>
        <v>44422.61</v>
      </c>
      <c r="AD85" s="27">
        <f>ROUND('2019'!AF85/4,2)</f>
        <v>0</v>
      </c>
      <c r="AE85" s="27">
        <f>ROUND('2019'!AG85/4,2)</f>
        <v>0</v>
      </c>
      <c r="AF85" s="27">
        <f>ROUND('2019'!AH85/4,2)</f>
        <v>0</v>
      </c>
      <c r="AG85" s="27">
        <f>ROUND('2019'!AI85/4,2)</f>
        <v>0</v>
      </c>
      <c r="AH85" s="27">
        <f>ROUND('2019'!AJ85/4,2)</f>
        <v>0</v>
      </c>
      <c r="AI85" s="27">
        <f>ROUND('2019'!AK85/4,2)</f>
        <v>0</v>
      </c>
      <c r="AJ85" s="27">
        <f>ROUND('2019'!AM85/4,2)</f>
        <v>0</v>
      </c>
      <c r="AK85" s="27">
        <f>ROUND('2019'!AN85/4,2)</f>
        <v>29716.07</v>
      </c>
      <c r="AL85" s="27">
        <f>ROUND('2019'!AO85/4,2)</f>
        <v>0</v>
      </c>
      <c r="AM85" s="27">
        <f>ROUND('2019'!AP85/4,2)</f>
        <v>29716.07</v>
      </c>
      <c r="AN85" s="27">
        <f>ROUND('2019'!AQ85/4,2)</f>
        <v>0</v>
      </c>
      <c r="AO85" s="27">
        <f>ROUND('2019'!AR85/4,2)</f>
        <v>0</v>
      </c>
      <c r="AP85" s="27">
        <f>ROUND('2019'!AS85/4,2)</f>
        <v>0</v>
      </c>
      <c r="AQ85" s="27">
        <f>ROUND('2019'!AT85/4,2)</f>
        <v>0</v>
      </c>
      <c r="AR85" s="27">
        <f>ROUND('2019'!AU85/4,2)</f>
        <v>0</v>
      </c>
      <c r="AS85" s="27">
        <f>ROUND('2019'!AV85/4,2)</f>
        <v>0</v>
      </c>
      <c r="AT85" s="28">
        <f t="shared" si="4"/>
        <v>0</v>
      </c>
      <c r="AU85" s="29">
        <f t="shared" si="4"/>
        <v>292253.98</v>
      </c>
      <c r="AV85" s="29">
        <f t="shared" si="4"/>
        <v>0</v>
      </c>
      <c r="AW85" s="29">
        <f t="shared" si="4"/>
        <v>292253.98</v>
      </c>
      <c r="AX85" s="29">
        <f t="shared" si="6"/>
        <v>0</v>
      </c>
      <c r="AY85" s="29">
        <f t="shared" si="6"/>
        <v>0</v>
      </c>
      <c r="AZ85" s="29">
        <f t="shared" si="6"/>
        <v>0</v>
      </c>
      <c r="BA85" s="29">
        <f t="shared" si="6"/>
        <v>0</v>
      </c>
      <c r="BB85" s="29">
        <f t="shared" si="6"/>
        <v>0</v>
      </c>
      <c r="BC85" s="29">
        <f t="shared" si="6"/>
        <v>0</v>
      </c>
      <c r="BD85" s="30">
        <f t="shared" si="5"/>
        <v>292253.98</v>
      </c>
    </row>
    <row r="86" spans="1:56" s="25" customFormat="1" ht="20.25" customHeight="1" x14ac:dyDescent="0.25">
      <c r="A86" s="13">
        <v>1</v>
      </c>
      <c r="B86" s="35"/>
      <c r="C86" s="88">
        <v>41</v>
      </c>
      <c r="D86" s="88" t="s">
        <v>81</v>
      </c>
      <c r="E86" s="21" t="s">
        <v>18</v>
      </c>
      <c r="F86" s="21">
        <f>ROUND('2019'!F86/4,0)</f>
        <v>0</v>
      </c>
      <c r="G86" s="21">
        <f>ROUND('2019'!G86/4,0)</f>
        <v>0</v>
      </c>
      <c r="H86" s="21">
        <f>ROUND('2019'!H86/4,0)</f>
        <v>0</v>
      </c>
      <c r="I86" s="21">
        <f>ROUND('2019'!I86/4,0)</f>
        <v>218</v>
      </c>
      <c r="J86" s="21">
        <f>ROUND('2019'!J86/4,0)</f>
        <v>0</v>
      </c>
      <c r="K86" s="21">
        <f>ROUND('2019'!K86/4,0)</f>
        <v>0</v>
      </c>
      <c r="L86" s="21">
        <f>ROUND('2019'!L86/4,0)</f>
        <v>0</v>
      </c>
      <c r="M86" s="21">
        <f>ROUND('2019'!M86/4,0)</f>
        <v>0</v>
      </c>
      <c r="N86" s="21">
        <f>ROUND('2019'!N86/4,0)</f>
        <v>0</v>
      </c>
      <c r="O86" s="21">
        <f>ROUND('2019'!O86/4,0)</f>
        <v>1</v>
      </c>
      <c r="P86" s="21">
        <f>ROUND('2019'!Q86/4,0)</f>
        <v>0</v>
      </c>
      <c r="Q86" s="21">
        <f>ROUND('2019'!R86/4,0)</f>
        <v>0</v>
      </c>
      <c r="R86" s="21">
        <f>ROUND('2019'!S86/4,0)</f>
        <v>0</v>
      </c>
      <c r="S86" s="21">
        <f>ROUND('2019'!T86/4,0)</f>
        <v>8</v>
      </c>
      <c r="T86" s="21">
        <f>ROUND('2019'!U86/4,0)</f>
        <v>0</v>
      </c>
      <c r="U86" s="21">
        <f>ROUND('2019'!V86/4,0)</f>
        <v>0</v>
      </c>
      <c r="V86" s="21">
        <f>ROUND('2019'!W86/4,0)</f>
        <v>0</v>
      </c>
      <c r="W86" s="21">
        <f>ROUND('2019'!X86/4,0)</f>
        <v>0</v>
      </c>
      <c r="X86" s="21">
        <f>ROUND('2019'!Y86/4,0)</f>
        <v>0</v>
      </c>
      <c r="Y86" s="21">
        <f>ROUND('2019'!Z86/4,0)</f>
        <v>0</v>
      </c>
      <c r="Z86" s="21">
        <f>ROUND('2019'!AB86/4,0)</f>
        <v>0</v>
      </c>
      <c r="AA86" s="21">
        <f>ROUND('2019'!AC86/4,0)</f>
        <v>0</v>
      </c>
      <c r="AB86" s="21">
        <f>ROUND('2019'!AD86/4,0)</f>
        <v>0</v>
      </c>
      <c r="AC86" s="21">
        <f>ROUND('2019'!AE86/4,0)</f>
        <v>57</v>
      </c>
      <c r="AD86" s="21">
        <f>ROUND('2019'!AF86/4,0)</f>
        <v>0</v>
      </c>
      <c r="AE86" s="21">
        <f>ROUND('2019'!AG86/4,0)</f>
        <v>0</v>
      </c>
      <c r="AF86" s="21">
        <f>ROUND('2019'!AH86/4,0)</f>
        <v>0</v>
      </c>
      <c r="AG86" s="21">
        <f>ROUND('2019'!AI86/4,0)</f>
        <v>0</v>
      </c>
      <c r="AH86" s="21">
        <f>ROUND('2019'!AJ86/4,0)</f>
        <v>0</v>
      </c>
      <c r="AI86" s="21">
        <f>ROUND('2019'!AK86/4,0)</f>
        <v>1</v>
      </c>
      <c r="AJ86" s="21">
        <f>ROUND('2019'!AM86/4,0)</f>
        <v>0</v>
      </c>
      <c r="AK86" s="21">
        <f>ROUND('2019'!AN86/4,0)</f>
        <v>0</v>
      </c>
      <c r="AL86" s="21">
        <f>ROUND('2019'!AO86/4,0)</f>
        <v>1</v>
      </c>
      <c r="AM86" s="21">
        <f>ROUND('2019'!AP86/4,0)</f>
        <v>58</v>
      </c>
      <c r="AN86" s="21">
        <f>ROUND('2019'!AQ86/4,0)</f>
        <v>0</v>
      </c>
      <c r="AO86" s="21">
        <f>ROUND('2019'!AR86/4,0)</f>
        <v>0</v>
      </c>
      <c r="AP86" s="21">
        <f>ROUND('2019'!AS86/4,0)</f>
        <v>0</v>
      </c>
      <c r="AQ86" s="21">
        <f>ROUND('2019'!AT86/4,0)</f>
        <v>0</v>
      </c>
      <c r="AR86" s="21">
        <f>ROUND('2019'!AU86/4,0)</f>
        <v>0</v>
      </c>
      <c r="AS86" s="21">
        <f>ROUND('2019'!AV86/4,0)</f>
        <v>0</v>
      </c>
      <c r="AT86" s="22">
        <f t="shared" si="4"/>
        <v>0</v>
      </c>
      <c r="AU86" s="23">
        <f t="shared" si="4"/>
        <v>0</v>
      </c>
      <c r="AV86" s="23">
        <f t="shared" si="4"/>
        <v>1</v>
      </c>
      <c r="AW86" s="23">
        <f t="shared" si="4"/>
        <v>341</v>
      </c>
      <c r="AX86" s="23">
        <f t="shared" si="6"/>
        <v>0</v>
      </c>
      <c r="AY86" s="23">
        <f t="shared" si="6"/>
        <v>0</v>
      </c>
      <c r="AZ86" s="23">
        <f t="shared" si="6"/>
        <v>0</v>
      </c>
      <c r="BA86" s="23">
        <f t="shared" si="6"/>
        <v>0</v>
      </c>
      <c r="BB86" s="23">
        <f t="shared" si="6"/>
        <v>0</v>
      </c>
      <c r="BC86" s="23">
        <f t="shared" si="6"/>
        <v>2</v>
      </c>
      <c r="BD86" s="24"/>
    </row>
    <row r="87" spans="1:56" s="33" customFormat="1" ht="20.25" customHeight="1" x14ac:dyDescent="0.25">
      <c r="A87" s="13">
        <v>1</v>
      </c>
      <c r="B87" s="34"/>
      <c r="C87" s="89"/>
      <c r="D87" s="89"/>
      <c r="E87" s="27" t="s">
        <v>19</v>
      </c>
      <c r="F87" s="27">
        <f>ROUND('2019'!F87/4,2)</f>
        <v>0</v>
      </c>
      <c r="G87" s="27">
        <f>ROUND('2019'!G87/4,2)</f>
        <v>366434.68</v>
      </c>
      <c r="H87" s="27">
        <f>ROUND('2019'!H87/4,2)</f>
        <v>0</v>
      </c>
      <c r="I87" s="27">
        <f>ROUND('2019'!I87/4,2)</f>
        <v>366434.68</v>
      </c>
      <c r="J87" s="27">
        <f>ROUND('2019'!J87/4,2)</f>
        <v>0</v>
      </c>
      <c r="K87" s="27">
        <f>ROUND('2019'!K87/4,2)</f>
        <v>0</v>
      </c>
      <c r="L87" s="27">
        <f>ROUND('2019'!L87/4,2)</f>
        <v>0</v>
      </c>
      <c r="M87" s="27">
        <f>ROUND('2019'!M87/4,2)</f>
        <v>0</v>
      </c>
      <c r="N87" s="27">
        <f>ROUND('2019'!N87/4,2)</f>
        <v>0</v>
      </c>
      <c r="O87" s="27">
        <f>ROUND('2019'!O87/4,2)</f>
        <v>36909.599999999999</v>
      </c>
      <c r="P87" s="27">
        <f>ROUND('2019'!Q87/4,2)</f>
        <v>0</v>
      </c>
      <c r="Q87" s="27">
        <f>ROUND('2019'!R87/4,2)</f>
        <v>13168.75</v>
      </c>
      <c r="R87" s="27">
        <f>ROUND('2019'!S87/4,2)</f>
        <v>0</v>
      </c>
      <c r="S87" s="27">
        <f>ROUND('2019'!T87/4,2)</f>
        <v>13168.75</v>
      </c>
      <c r="T87" s="27">
        <f>ROUND('2019'!U87/4,2)</f>
        <v>0</v>
      </c>
      <c r="U87" s="27">
        <f>ROUND('2019'!V87/4,2)</f>
        <v>0</v>
      </c>
      <c r="V87" s="27">
        <f>ROUND('2019'!W87/4,2)</f>
        <v>0</v>
      </c>
      <c r="W87" s="27">
        <f>ROUND('2019'!X87/4,2)</f>
        <v>0</v>
      </c>
      <c r="X87" s="27">
        <f>ROUND('2019'!Y87/4,2)</f>
        <v>0</v>
      </c>
      <c r="Y87" s="27">
        <f>ROUND('2019'!Z87/4,2)</f>
        <v>0</v>
      </c>
      <c r="Z87" s="27">
        <f>ROUND('2019'!AB87/4,2)</f>
        <v>0</v>
      </c>
      <c r="AA87" s="27">
        <f>ROUND('2019'!AC87/4,2)</f>
        <v>95616.55</v>
      </c>
      <c r="AB87" s="27">
        <f>ROUND('2019'!AD87/4,2)</f>
        <v>0</v>
      </c>
      <c r="AC87" s="27">
        <f>ROUND('2019'!AE87/4,2)</f>
        <v>95616.55</v>
      </c>
      <c r="AD87" s="27">
        <f>ROUND('2019'!AF87/4,2)</f>
        <v>0</v>
      </c>
      <c r="AE87" s="27">
        <f>ROUND('2019'!AG87/4,2)</f>
        <v>0</v>
      </c>
      <c r="AF87" s="27">
        <f>ROUND('2019'!AH87/4,2)</f>
        <v>0</v>
      </c>
      <c r="AG87" s="27">
        <f>ROUND('2019'!AI87/4,2)</f>
        <v>0</v>
      </c>
      <c r="AH87" s="27">
        <f>ROUND('2019'!AJ87/4,2)</f>
        <v>0</v>
      </c>
      <c r="AI87" s="27">
        <f>ROUND('2019'!AK87/4,2)</f>
        <v>36909.599999999999</v>
      </c>
      <c r="AJ87" s="27">
        <f>ROUND('2019'!AM87/4,2)</f>
        <v>0</v>
      </c>
      <c r="AK87" s="27">
        <f>ROUND('2019'!AN87/4,2)</f>
        <v>97829.87</v>
      </c>
      <c r="AL87" s="27">
        <f>ROUND('2019'!AO87/4,2)</f>
        <v>495.66</v>
      </c>
      <c r="AM87" s="27">
        <f>ROUND('2019'!AP87/4,2)</f>
        <v>97334.21</v>
      </c>
      <c r="AN87" s="27">
        <f>ROUND('2019'!AQ87/4,2)</f>
        <v>0</v>
      </c>
      <c r="AO87" s="27">
        <f>ROUND('2019'!AR87/4,2)</f>
        <v>0</v>
      </c>
      <c r="AP87" s="27">
        <f>ROUND('2019'!AS87/4,2)</f>
        <v>0</v>
      </c>
      <c r="AQ87" s="27">
        <f>ROUND('2019'!AT87/4,2)</f>
        <v>0</v>
      </c>
      <c r="AR87" s="27">
        <f>ROUND('2019'!AU87/4,2)</f>
        <v>0</v>
      </c>
      <c r="AS87" s="27">
        <f>ROUND('2019'!AV87/4,2)</f>
        <v>0</v>
      </c>
      <c r="AT87" s="28">
        <f t="shared" si="4"/>
        <v>0</v>
      </c>
      <c r="AU87" s="29">
        <f t="shared" si="4"/>
        <v>573049.85</v>
      </c>
      <c r="AV87" s="29">
        <f t="shared" si="4"/>
        <v>495.66</v>
      </c>
      <c r="AW87" s="29">
        <f t="shared" si="4"/>
        <v>572554.18999999994</v>
      </c>
      <c r="AX87" s="29">
        <f t="shared" si="6"/>
        <v>0</v>
      </c>
      <c r="AY87" s="29">
        <f t="shared" si="6"/>
        <v>0</v>
      </c>
      <c r="AZ87" s="29">
        <f t="shared" si="6"/>
        <v>0</v>
      </c>
      <c r="BA87" s="29">
        <f t="shared" si="6"/>
        <v>0</v>
      </c>
      <c r="BB87" s="29">
        <f t="shared" si="6"/>
        <v>0</v>
      </c>
      <c r="BC87" s="29">
        <f t="shared" si="6"/>
        <v>73819.199999999997</v>
      </c>
      <c r="BD87" s="30">
        <f t="shared" si="5"/>
        <v>646869.04999999993</v>
      </c>
    </row>
    <row r="88" spans="1:56" s="25" customFormat="1" ht="20.25" customHeight="1" x14ac:dyDescent="0.25">
      <c r="A88" s="13">
        <v>1</v>
      </c>
      <c r="B88" s="35"/>
      <c r="C88" s="88">
        <v>42</v>
      </c>
      <c r="D88" s="88" t="s">
        <v>82</v>
      </c>
      <c r="E88" s="21" t="s">
        <v>18</v>
      </c>
      <c r="F88" s="21">
        <f>ROUND('2019'!F88/4,0)</f>
        <v>0</v>
      </c>
      <c r="G88" s="21">
        <f>ROUND('2019'!G88/4,0)</f>
        <v>0</v>
      </c>
      <c r="H88" s="21">
        <f>ROUND('2019'!H88/4,0)</f>
        <v>0</v>
      </c>
      <c r="I88" s="21">
        <f>ROUND('2019'!I88/4,0)</f>
        <v>822</v>
      </c>
      <c r="J88" s="21">
        <f>ROUND('2019'!J88/4,0)</f>
        <v>0</v>
      </c>
      <c r="K88" s="21">
        <f>ROUND('2019'!K88/4,0)</f>
        <v>0</v>
      </c>
      <c r="L88" s="21">
        <f>ROUND('2019'!L88/4,0)</f>
        <v>0</v>
      </c>
      <c r="M88" s="21">
        <f>ROUND('2019'!M88/4,0)</f>
        <v>0</v>
      </c>
      <c r="N88" s="21">
        <f>ROUND('2019'!N88/4,0)</f>
        <v>0</v>
      </c>
      <c r="O88" s="21">
        <f>ROUND('2019'!O88/4,0)</f>
        <v>0</v>
      </c>
      <c r="P88" s="21">
        <f>ROUND('2019'!Q88/4,0)</f>
        <v>0</v>
      </c>
      <c r="Q88" s="21">
        <f>ROUND('2019'!R88/4,0)</f>
        <v>0</v>
      </c>
      <c r="R88" s="21">
        <f>ROUND('2019'!S88/4,0)</f>
        <v>0</v>
      </c>
      <c r="S88" s="21">
        <f>ROUND('2019'!T88/4,0)</f>
        <v>31</v>
      </c>
      <c r="T88" s="21">
        <f>ROUND('2019'!U88/4,0)</f>
        <v>0</v>
      </c>
      <c r="U88" s="21">
        <f>ROUND('2019'!V88/4,0)</f>
        <v>0</v>
      </c>
      <c r="V88" s="21">
        <f>ROUND('2019'!W88/4,0)</f>
        <v>0</v>
      </c>
      <c r="W88" s="21">
        <f>ROUND('2019'!X88/4,0)</f>
        <v>0</v>
      </c>
      <c r="X88" s="21">
        <f>ROUND('2019'!Y88/4,0)</f>
        <v>0</v>
      </c>
      <c r="Y88" s="21">
        <f>ROUND('2019'!Z88/4,0)</f>
        <v>0</v>
      </c>
      <c r="Z88" s="21">
        <f>ROUND('2019'!AB88/4,0)</f>
        <v>0</v>
      </c>
      <c r="AA88" s="21">
        <f>ROUND('2019'!AC88/4,0)</f>
        <v>0</v>
      </c>
      <c r="AB88" s="21">
        <f>ROUND('2019'!AD88/4,0)</f>
        <v>0</v>
      </c>
      <c r="AC88" s="21">
        <f>ROUND('2019'!AE88/4,0)</f>
        <v>395</v>
      </c>
      <c r="AD88" s="21">
        <f>ROUND('2019'!AF88/4,0)</f>
        <v>0</v>
      </c>
      <c r="AE88" s="21">
        <f>ROUND('2019'!AG88/4,0)</f>
        <v>0</v>
      </c>
      <c r="AF88" s="21">
        <f>ROUND('2019'!AH88/4,0)</f>
        <v>0</v>
      </c>
      <c r="AG88" s="21">
        <f>ROUND('2019'!AI88/4,0)</f>
        <v>0</v>
      </c>
      <c r="AH88" s="21">
        <f>ROUND('2019'!AJ88/4,0)</f>
        <v>0</v>
      </c>
      <c r="AI88" s="21">
        <f>ROUND('2019'!AK88/4,0)</f>
        <v>0</v>
      </c>
      <c r="AJ88" s="21">
        <f>ROUND('2019'!AM88/4,0)</f>
        <v>0</v>
      </c>
      <c r="AK88" s="21">
        <f>ROUND('2019'!AN88/4,0)</f>
        <v>0</v>
      </c>
      <c r="AL88" s="21">
        <f>ROUND('2019'!AO88/4,0)</f>
        <v>0</v>
      </c>
      <c r="AM88" s="21">
        <f>ROUND('2019'!AP88/4,0)</f>
        <v>153</v>
      </c>
      <c r="AN88" s="21">
        <f>ROUND('2019'!AQ88/4,0)</f>
        <v>0</v>
      </c>
      <c r="AO88" s="21">
        <f>ROUND('2019'!AR88/4,0)</f>
        <v>0</v>
      </c>
      <c r="AP88" s="21">
        <f>ROUND('2019'!AS88/4,0)</f>
        <v>0</v>
      </c>
      <c r="AQ88" s="21">
        <f>ROUND('2019'!AT88/4,0)</f>
        <v>0</v>
      </c>
      <c r="AR88" s="21">
        <f>ROUND('2019'!AU88/4,0)</f>
        <v>0</v>
      </c>
      <c r="AS88" s="21">
        <f>ROUND('2019'!AV88/4,0)</f>
        <v>0</v>
      </c>
      <c r="AT88" s="22">
        <f t="shared" si="4"/>
        <v>0</v>
      </c>
      <c r="AU88" s="23">
        <f t="shared" si="4"/>
        <v>0</v>
      </c>
      <c r="AV88" s="23">
        <f t="shared" si="4"/>
        <v>0</v>
      </c>
      <c r="AW88" s="23">
        <f t="shared" si="4"/>
        <v>1401</v>
      </c>
      <c r="AX88" s="23">
        <f t="shared" si="6"/>
        <v>0</v>
      </c>
      <c r="AY88" s="23">
        <f t="shared" si="6"/>
        <v>0</v>
      </c>
      <c r="AZ88" s="23">
        <f t="shared" si="6"/>
        <v>0</v>
      </c>
      <c r="BA88" s="23">
        <f t="shared" si="6"/>
        <v>0</v>
      </c>
      <c r="BB88" s="23">
        <f t="shared" si="6"/>
        <v>0</v>
      </c>
      <c r="BC88" s="23">
        <f t="shared" si="6"/>
        <v>0</v>
      </c>
      <c r="BD88" s="24"/>
    </row>
    <row r="89" spans="1:56" s="33" customFormat="1" ht="20.25" customHeight="1" x14ac:dyDescent="0.25">
      <c r="A89" s="13">
        <v>1</v>
      </c>
      <c r="B89" s="34"/>
      <c r="C89" s="89"/>
      <c r="D89" s="89"/>
      <c r="E89" s="27" t="s">
        <v>19</v>
      </c>
      <c r="F89" s="27">
        <f>ROUND('2019'!F89/4,2)</f>
        <v>0</v>
      </c>
      <c r="G89" s="27">
        <f>ROUND('2019'!G89/4,2)</f>
        <v>136000.13</v>
      </c>
      <c r="H89" s="27">
        <f>ROUND('2019'!H89/4,2)</f>
        <v>0</v>
      </c>
      <c r="I89" s="27">
        <f>ROUND('2019'!I89/4,2)</f>
        <v>136000.13</v>
      </c>
      <c r="J89" s="27">
        <f>ROUND('2019'!J89/4,2)</f>
        <v>0</v>
      </c>
      <c r="K89" s="27">
        <f>ROUND('2019'!K89/4,2)</f>
        <v>0</v>
      </c>
      <c r="L89" s="27">
        <f>ROUND('2019'!L89/4,2)</f>
        <v>0</v>
      </c>
      <c r="M89" s="27">
        <f>ROUND('2019'!M89/4,2)</f>
        <v>0</v>
      </c>
      <c r="N89" s="27">
        <f>ROUND('2019'!N89/4,2)</f>
        <v>0</v>
      </c>
      <c r="O89" s="27">
        <f>ROUND('2019'!O89/4,2)</f>
        <v>0</v>
      </c>
      <c r="P89" s="27">
        <f>ROUND('2019'!Q89/4,2)</f>
        <v>0</v>
      </c>
      <c r="Q89" s="27">
        <f>ROUND('2019'!R89/4,2)</f>
        <v>5837.76</v>
      </c>
      <c r="R89" s="27">
        <f>ROUND('2019'!S89/4,2)</f>
        <v>0</v>
      </c>
      <c r="S89" s="27">
        <f>ROUND('2019'!T89/4,2)</f>
        <v>5837.76</v>
      </c>
      <c r="T89" s="27">
        <f>ROUND('2019'!U89/4,2)</f>
        <v>0</v>
      </c>
      <c r="U89" s="27">
        <f>ROUND('2019'!V89/4,2)</f>
        <v>0</v>
      </c>
      <c r="V89" s="27">
        <f>ROUND('2019'!W89/4,2)</f>
        <v>0</v>
      </c>
      <c r="W89" s="27">
        <f>ROUND('2019'!X89/4,2)</f>
        <v>0</v>
      </c>
      <c r="X89" s="27">
        <f>ROUND('2019'!Y89/4,2)</f>
        <v>0</v>
      </c>
      <c r="Y89" s="27">
        <f>ROUND('2019'!Z89/4,2)</f>
        <v>0</v>
      </c>
      <c r="Z89" s="27">
        <f>ROUND('2019'!AB89/4,2)</f>
        <v>0</v>
      </c>
      <c r="AA89" s="27">
        <f>ROUND('2019'!AC89/4,2)</f>
        <v>72834.649999999994</v>
      </c>
      <c r="AB89" s="27">
        <f>ROUND('2019'!AD89/4,2)</f>
        <v>0</v>
      </c>
      <c r="AC89" s="27">
        <f>ROUND('2019'!AE89/4,2)</f>
        <v>72834.649999999994</v>
      </c>
      <c r="AD89" s="27">
        <f>ROUND('2019'!AF89/4,2)</f>
        <v>0</v>
      </c>
      <c r="AE89" s="27">
        <f>ROUND('2019'!AG89/4,2)</f>
        <v>0</v>
      </c>
      <c r="AF89" s="27">
        <f>ROUND('2019'!AH89/4,2)</f>
        <v>0</v>
      </c>
      <c r="AG89" s="27">
        <f>ROUND('2019'!AI89/4,2)</f>
        <v>0</v>
      </c>
      <c r="AH89" s="27">
        <f>ROUND('2019'!AJ89/4,2)</f>
        <v>0</v>
      </c>
      <c r="AI89" s="27">
        <f>ROUND('2019'!AK89/4,2)</f>
        <v>0</v>
      </c>
      <c r="AJ89" s="27">
        <f>ROUND('2019'!AM89/4,2)</f>
        <v>0</v>
      </c>
      <c r="AK89" s="27">
        <f>ROUND('2019'!AN89/4,2)</f>
        <v>29800.17</v>
      </c>
      <c r="AL89" s="27">
        <f>ROUND('2019'!AO89/4,2)</f>
        <v>0</v>
      </c>
      <c r="AM89" s="27">
        <f>ROUND('2019'!AP89/4,2)</f>
        <v>29800.17</v>
      </c>
      <c r="AN89" s="27">
        <f>ROUND('2019'!AQ89/4,2)</f>
        <v>0</v>
      </c>
      <c r="AO89" s="27">
        <f>ROUND('2019'!AR89/4,2)</f>
        <v>0</v>
      </c>
      <c r="AP89" s="27">
        <f>ROUND('2019'!AS89/4,2)</f>
        <v>0</v>
      </c>
      <c r="AQ89" s="27">
        <f>ROUND('2019'!AT89/4,2)</f>
        <v>0</v>
      </c>
      <c r="AR89" s="27">
        <f>ROUND('2019'!AU89/4,2)</f>
        <v>0</v>
      </c>
      <c r="AS89" s="27">
        <f>ROUND('2019'!AV89/4,2)</f>
        <v>0</v>
      </c>
      <c r="AT89" s="28">
        <f t="shared" si="4"/>
        <v>0</v>
      </c>
      <c r="AU89" s="29">
        <f t="shared" si="4"/>
        <v>244472.71</v>
      </c>
      <c r="AV89" s="29">
        <f t="shared" si="4"/>
        <v>0</v>
      </c>
      <c r="AW89" s="29">
        <f t="shared" si="4"/>
        <v>244472.71</v>
      </c>
      <c r="AX89" s="29">
        <f t="shared" si="6"/>
        <v>0</v>
      </c>
      <c r="AY89" s="29">
        <f t="shared" si="6"/>
        <v>0</v>
      </c>
      <c r="AZ89" s="29">
        <f t="shared" si="6"/>
        <v>0</v>
      </c>
      <c r="BA89" s="29">
        <f t="shared" si="6"/>
        <v>0</v>
      </c>
      <c r="BB89" s="29">
        <f t="shared" si="6"/>
        <v>0</v>
      </c>
      <c r="BC89" s="29">
        <f t="shared" si="6"/>
        <v>0</v>
      </c>
      <c r="BD89" s="30">
        <f t="shared" si="5"/>
        <v>244472.71</v>
      </c>
    </row>
    <row r="90" spans="1:56" s="25" customFormat="1" ht="20.25" customHeight="1" x14ac:dyDescent="0.25">
      <c r="A90" s="13">
        <v>1</v>
      </c>
      <c r="B90" s="35"/>
      <c r="C90" s="88">
        <v>44</v>
      </c>
      <c r="D90" s="88" t="s">
        <v>83</v>
      </c>
      <c r="E90" s="21" t="s">
        <v>18</v>
      </c>
      <c r="F90" s="21">
        <f>ROUND('2019'!F90/4,0)</f>
        <v>0</v>
      </c>
      <c r="G90" s="21">
        <f>ROUND('2019'!G90/4,0)</f>
        <v>0</v>
      </c>
      <c r="H90" s="21">
        <f>ROUND('2019'!H90/4,0)</f>
        <v>0</v>
      </c>
      <c r="I90" s="21">
        <f>ROUND('2019'!I90/4,0)</f>
        <v>53</v>
      </c>
      <c r="J90" s="21">
        <f>ROUND('2019'!J90/4,0)</f>
        <v>0</v>
      </c>
      <c r="K90" s="21">
        <f>ROUND('2019'!K90/4,0)</f>
        <v>0</v>
      </c>
      <c r="L90" s="21">
        <f>ROUND('2019'!L90/4,0)</f>
        <v>0</v>
      </c>
      <c r="M90" s="21">
        <f>ROUND('2019'!M90/4,0)</f>
        <v>0</v>
      </c>
      <c r="N90" s="21">
        <f>ROUND('2019'!N90/4,0)</f>
        <v>0</v>
      </c>
      <c r="O90" s="21">
        <f>ROUND('2019'!O90/4,0)</f>
        <v>0</v>
      </c>
      <c r="P90" s="21">
        <f>ROUND('2019'!Q90/4,0)</f>
        <v>0</v>
      </c>
      <c r="Q90" s="21">
        <f>ROUND('2019'!R90/4,0)</f>
        <v>0</v>
      </c>
      <c r="R90" s="21">
        <f>ROUND('2019'!S90/4,0)</f>
        <v>0</v>
      </c>
      <c r="S90" s="21">
        <f>ROUND('2019'!T90/4,0)</f>
        <v>3</v>
      </c>
      <c r="T90" s="21">
        <f>ROUND('2019'!U90/4,0)</f>
        <v>0</v>
      </c>
      <c r="U90" s="21">
        <f>ROUND('2019'!V90/4,0)</f>
        <v>0</v>
      </c>
      <c r="V90" s="21">
        <f>ROUND('2019'!W90/4,0)</f>
        <v>0</v>
      </c>
      <c r="W90" s="21">
        <f>ROUND('2019'!X90/4,0)</f>
        <v>0</v>
      </c>
      <c r="X90" s="21">
        <f>ROUND('2019'!Y90/4,0)</f>
        <v>0</v>
      </c>
      <c r="Y90" s="21">
        <f>ROUND('2019'!Z90/4,0)</f>
        <v>0</v>
      </c>
      <c r="Z90" s="21">
        <f>ROUND('2019'!AB90/4,0)</f>
        <v>0</v>
      </c>
      <c r="AA90" s="21">
        <f>ROUND('2019'!AC90/4,0)</f>
        <v>0</v>
      </c>
      <c r="AB90" s="21">
        <f>ROUND('2019'!AD90/4,0)</f>
        <v>0</v>
      </c>
      <c r="AC90" s="21">
        <f>ROUND('2019'!AE90/4,0)</f>
        <v>40</v>
      </c>
      <c r="AD90" s="21">
        <f>ROUND('2019'!AF90/4,0)</f>
        <v>0</v>
      </c>
      <c r="AE90" s="21">
        <f>ROUND('2019'!AG90/4,0)</f>
        <v>0</v>
      </c>
      <c r="AF90" s="21">
        <f>ROUND('2019'!AH90/4,0)</f>
        <v>0</v>
      </c>
      <c r="AG90" s="21">
        <f>ROUND('2019'!AI90/4,0)</f>
        <v>0</v>
      </c>
      <c r="AH90" s="21">
        <f>ROUND('2019'!AJ90/4,0)</f>
        <v>0</v>
      </c>
      <c r="AI90" s="21">
        <f>ROUND('2019'!AK90/4,0)</f>
        <v>0</v>
      </c>
      <c r="AJ90" s="21">
        <f>ROUND('2019'!AM90/4,0)</f>
        <v>0</v>
      </c>
      <c r="AK90" s="21">
        <f>ROUND('2019'!AN90/4,0)</f>
        <v>0</v>
      </c>
      <c r="AL90" s="21">
        <f>ROUND('2019'!AO90/4,0)</f>
        <v>0</v>
      </c>
      <c r="AM90" s="21">
        <f>ROUND('2019'!AP90/4,0)</f>
        <v>4</v>
      </c>
      <c r="AN90" s="21">
        <f>ROUND('2019'!AQ90/4,0)</f>
        <v>0</v>
      </c>
      <c r="AO90" s="21">
        <f>ROUND('2019'!AR90/4,0)</f>
        <v>0</v>
      </c>
      <c r="AP90" s="21">
        <f>ROUND('2019'!AS90/4,0)</f>
        <v>0</v>
      </c>
      <c r="AQ90" s="21">
        <f>ROUND('2019'!AT90/4,0)</f>
        <v>0</v>
      </c>
      <c r="AR90" s="21">
        <f>ROUND('2019'!AU90/4,0)</f>
        <v>0</v>
      </c>
      <c r="AS90" s="21">
        <f>ROUND('2019'!AV90/4,0)</f>
        <v>0</v>
      </c>
      <c r="AT90" s="22">
        <f t="shared" si="4"/>
        <v>0</v>
      </c>
      <c r="AU90" s="23">
        <f t="shared" si="4"/>
        <v>0</v>
      </c>
      <c r="AV90" s="23">
        <f t="shared" si="4"/>
        <v>0</v>
      </c>
      <c r="AW90" s="23">
        <f t="shared" si="4"/>
        <v>100</v>
      </c>
      <c r="AX90" s="23">
        <f t="shared" si="6"/>
        <v>0</v>
      </c>
      <c r="AY90" s="23">
        <f t="shared" si="6"/>
        <v>0</v>
      </c>
      <c r="AZ90" s="23">
        <f t="shared" si="6"/>
        <v>0</v>
      </c>
      <c r="BA90" s="23">
        <f t="shared" si="6"/>
        <v>0</v>
      </c>
      <c r="BB90" s="23">
        <f t="shared" si="6"/>
        <v>0</v>
      </c>
      <c r="BC90" s="23">
        <f t="shared" si="6"/>
        <v>0</v>
      </c>
      <c r="BD90" s="24"/>
    </row>
    <row r="91" spans="1:56" s="33" customFormat="1" ht="20.25" customHeight="1" x14ac:dyDescent="0.25">
      <c r="A91" s="13">
        <v>1</v>
      </c>
      <c r="B91" s="34"/>
      <c r="C91" s="89"/>
      <c r="D91" s="89"/>
      <c r="E91" s="27" t="s">
        <v>19</v>
      </c>
      <c r="F91" s="27">
        <f>ROUND('2019'!F91/4,2)</f>
        <v>0</v>
      </c>
      <c r="G91" s="27">
        <f>ROUND('2019'!G91/4,2)</f>
        <v>261990.33</v>
      </c>
      <c r="H91" s="27">
        <f>ROUND('2019'!H91/4,2)</f>
        <v>0</v>
      </c>
      <c r="I91" s="27">
        <f>ROUND('2019'!I91/4,2)</f>
        <v>261990.33</v>
      </c>
      <c r="J91" s="27">
        <f>ROUND('2019'!J91/4,2)</f>
        <v>0</v>
      </c>
      <c r="K91" s="27">
        <f>ROUND('2019'!K91/4,2)</f>
        <v>0</v>
      </c>
      <c r="L91" s="27">
        <f>ROUND('2019'!L91/4,2)</f>
        <v>0</v>
      </c>
      <c r="M91" s="27">
        <f>ROUND('2019'!M91/4,2)</f>
        <v>0</v>
      </c>
      <c r="N91" s="27">
        <f>ROUND('2019'!N91/4,2)</f>
        <v>0</v>
      </c>
      <c r="O91" s="27">
        <f>ROUND('2019'!O91/4,2)</f>
        <v>0</v>
      </c>
      <c r="P91" s="27">
        <f>ROUND('2019'!Q91/4,2)</f>
        <v>0</v>
      </c>
      <c r="Q91" s="27">
        <f>ROUND('2019'!R91/4,2)</f>
        <v>13393.16</v>
      </c>
      <c r="R91" s="27">
        <f>ROUND('2019'!S91/4,2)</f>
        <v>0</v>
      </c>
      <c r="S91" s="27">
        <f>ROUND('2019'!T91/4,2)</f>
        <v>13393.16</v>
      </c>
      <c r="T91" s="27">
        <f>ROUND('2019'!U91/4,2)</f>
        <v>0</v>
      </c>
      <c r="U91" s="27">
        <f>ROUND('2019'!V91/4,2)</f>
        <v>0</v>
      </c>
      <c r="V91" s="27">
        <f>ROUND('2019'!W91/4,2)</f>
        <v>0</v>
      </c>
      <c r="W91" s="27">
        <f>ROUND('2019'!X91/4,2)</f>
        <v>0</v>
      </c>
      <c r="X91" s="27">
        <f>ROUND('2019'!Y91/4,2)</f>
        <v>0</v>
      </c>
      <c r="Y91" s="27">
        <f>ROUND('2019'!Z91/4,2)</f>
        <v>0</v>
      </c>
      <c r="Z91" s="27">
        <f>ROUND('2019'!AB91/4,2)</f>
        <v>0</v>
      </c>
      <c r="AA91" s="27">
        <f>ROUND('2019'!AC91/4,2)</f>
        <v>172445.65</v>
      </c>
      <c r="AB91" s="27">
        <f>ROUND('2019'!AD91/4,2)</f>
        <v>0</v>
      </c>
      <c r="AC91" s="27">
        <f>ROUND('2019'!AE91/4,2)</f>
        <v>172445.65</v>
      </c>
      <c r="AD91" s="27">
        <f>ROUND('2019'!AF91/4,2)</f>
        <v>0</v>
      </c>
      <c r="AE91" s="27">
        <f>ROUND('2019'!AG91/4,2)</f>
        <v>0</v>
      </c>
      <c r="AF91" s="27">
        <f>ROUND('2019'!AH91/4,2)</f>
        <v>0</v>
      </c>
      <c r="AG91" s="27">
        <f>ROUND('2019'!AI91/4,2)</f>
        <v>0</v>
      </c>
      <c r="AH91" s="27">
        <f>ROUND('2019'!AJ91/4,2)</f>
        <v>0</v>
      </c>
      <c r="AI91" s="27">
        <f>ROUND('2019'!AK91/4,2)</f>
        <v>0</v>
      </c>
      <c r="AJ91" s="27">
        <f>ROUND('2019'!AM91/4,2)</f>
        <v>0</v>
      </c>
      <c r="AK91" s="27">
        <f>ROUND('2019'!AN91/4,2)</f>
        <v>20293.400000000001</v>
      </c>
      <c r="AL91" s="27">
        <f>ROUND('2019'!AO91/4,2)</f>
        <v>0</v>
      </c>
      <c r="AM91" s="27">
        <f>ROUND('2019'!AP91/4,2)</f>
        <v>20293.400000000001</v>
      </c>
      <c r="AN91" s="27">
        <f>ROUND('2019'!AQ91/4,2)</f>
        <v>0</v>
      </c>
      <c r="AO91" s="27">
        <f>ROUND('2019'!AR91/4,2)</f>
        <v>0</v>
      </c>
      <c r="AP91" s="27">
        <f>ROUND('2019'!AS91/4,2)</f>
        <v>0</v>
      </c>
      <c r="AQ91" s="27">
        <f>ROUND('2019'!AT91/4,2)</f>
        <v>0</v>
      </c>
      <c r="AR91" s="27">
        <f>ROUND('2019'!AU91/4,2)</f>
        <v>0</v>
      </c>
      <c r="AS91" s="27">
        <f>ROUND('2019'!AV91/4,2)</f>
        <v>0</v>
      </c>
      <c r="AT91" s="28">
        <f t="shared" si="4"/>
        <v>0</v>
      </c>
      <c r="AU91" s="29">
        <f t="shared" si="4"/>
        <v>468122.54</v>
      </c>
      <c r="AV91" s="29">
        <f t="shared" si="4"/>
        <v>0</v>
      </c>
      <c r="AW91" s="29">
        <f t="shared" si="4"/>
        <v>468122.54</v>
      </c>
      <c r="AX91" s="29">
        <f t="shared" si="6"/>
        <v>0</v>
      </c>
      <c r="AY91" s="29">
        <f t="shared" si="6"/>
        <v>0</v>
      </c>
      <c r="AZ91" s="29">
        <f t="shared" si="6"/>
        <v>0</v>
      </c>
      <c r="BA91" s="29">
        <f t="shared" si="6"/>
        <v>0</v>
      </c>
      <c r="BB91" s="29">
        <f t="shared" si="6"/>
        <v>0</v>
      </c>
      <c r="BC91" s="29">
        <f t="shared" si="6"/>
        <v>0</v>
      </c>
      <c r="BD91" s="30">
        <f t="shared" si="5"/>
        <v>468122.54</v>
      </c>
    </row>
    <row r="92" spans="1:56" s="25" customFormat="1" ht="20.25" customHeight="1" x14ac:dyDescent="0.25">
      <c r="A92" s="13">
        <v>1</v>
      </c>
      <c r="B92" s="35"/>
      <c r="C92" s="88">
        <v>46</v>
      </c>
      <c r="D92" s="88" t="s">
        <v>84</v>
      </c>
      <c r="E92" s="21" t="s">
        <v>18</v>
      </c>
      <c r="F92" s="21">
        <f>ROUND('2019'!F92/4,0)</f>
        <v>0</v>
      </c>
      <c r="G92" s="21">
        <f>ROUND('2019'!G92/4,0)</f>
        <v>0</v>
      </c>
      <c r="H92" s="21">
        <f>ROUND('2019'!H92/4,0)</f>
        <v>0</v>
      </c>
      <c r="I92" s="21">
        <f>ROUND('2019'!I92/4,0)</f>
        <v>143</v>
      </c>
      <c r="J92" s="21">
        <f>ROUND('2019'!J92/4,0)</f>
        <v>0</v>
      </c>
      <c r="K92" s="21">
        <f>ROUND('2019'!K92/4,0)</f>
        <v>0</v>
      </c>
      <c r="L92" s="21">
        <f>ROUND('2019'!L92/4,0)</f>
        <v>0</v>
      </c>
      <c r="M92" s="21">
        <f>ROUND('2019'!M92/4,0)</f>
        <v>0</v>
      </c>
      <c r="N92" s="21">
        <f>ROUND('2019'!N92/4,0)</f>
        <v>0</v>
      </c>
      <c r="O92" s="21">
        <f>ROUND('2019'!O92/4,0)</f>
        <v>0</v>
      </c>
      <c r="P92" s="21">
        <f>ROUND('2019'!Q92/4,0)</f>
        <v>0</v>
      </c>
      <c r="Q92" s="21">
        <f>ROUND('2019'!R92/4,0)</f>
        <v>0</v>
      </c>
      <c r="R92" s="21">
        <f>ROUND('2019'!S92/4,0)</f>
        <v>0</v>
      </c>
      <c r="S92" s="21">
        <f>ROUND('2019'!T92/4,0)</f>
        <v>4</v>
      </c>
      <c r="T92" s="21">
        <f>ROUND('2019'!U92/4,0)</f>
        <v>0</v>
      </c>
      <c r="U92" s="21">
        <f>ROUND('2019'!V92/4,0)</f>
        <v>0</v>
      </c>
      <c r="V92" s="21">
        <f>ROUND('2019'!W92/4,0)</f>
        <v>0</v>
      </c>
      <c r="W92" s="21">
        <f>ROUND('2019'!X92/4,0)</f>
        <v>0</v>
      </c>
      <c r="X92" s="21">
        <f>ROUND('2019'!Y92/4,0)</f>
        <v>0</v>
      </c>
      <c r="Y92" s="21">
        <f>ROUND('2019'!Z92/4,0)</f>
        <v>0</v>
      </c>
      <c r="Z92" s="21">
        <f>ROUND('2019'!AB92/4,0)</f>
        <v>0</v>
      </c>
      <c r="AA92" s="21">
        <f>ROUND('2019'!AC92/4,0)</f>
        <v>0</v>
      </c>
      <c r="AB92" s="21">
        <f>ROUND('2019'!AD92/4,0)</f>
        <v>0</v>
      </c>
      <c r="AC92" s="21">
        <f>ROUND('2019'!AE92/4,0)</f>
        <v>68</v>
      </c>
      <c r="AD92" s="21">
        <f>ROUND('2019'!AF92/4,0)</f>
        <v>0</v>
      </c>
      <c r="AE92" s="21">
        <f>ROUND('2019'!AG92/4,0)</f>
        <v>0</v>
      </c>
      <c r="AF92" s="21">
        <f>ROUND('2019'!AH92/4,0)</f>
        <v>0</v>
      </c>
      <c r="AG92" s="21">
        <f>ROUND('2019'!AI92/4,0)</f>
        <v>0</v>
      </c>
      <c r="AH92" s="21">
        <f>ROUND('2019'!AJ92/4,0)</f>
        <v>0</v>
      </c>
      <c r="AI92" s="21">
        <f>ROUND('2019'!AK92/4,0)</f>
        <v>0</v>
      </c>
      <c r="AJ92" s="21">
        <f>ROUND('2019'!AM92/4,0)</f>
        <v>0</v>
      </c>
      <c r="AK92" s="21">
        <f>ROUND('2019'!AN92/4,0)</f>
        <v>0</v>
      </c>
      <c r="AL92" s="21">
        <f>ROUND('2019'!AO92/4,0)</f>
        <v>0</v>
      </c>
      <c r="AM92" s="21">
        <f>ROUND('2019'!AP92/4,0)</f>
        <v>39</v>
      </c>
      <c r="AN92" s="21">
        <f>ROUND('2019'!AQ92/4,0)</f>
        <v>0</v>
      </c>
      <c r="AO92" s="21">
        <f>ROUND('2019'!AR92/4,0)</f>
        <v>0</v>
      </c>
      <c r="AP92" s="21">
        <f>ROUND('2019'!AS92/4,0)</f>
        <v>0</v>
      </c>
      <c r="AQ92" s="21">
        <f>ROUND('2019'!AT92/4,0)</f>
        <v>0</v>
      </c>
      <c r="AR92" s="21">
        <f>ROUND('2019'!AU92/4,0)</f>
        <v>0</v>
      </c>
      <c r="AS92" s="21">
        <f>ROUND('2019'!AV92/4,0)</f>
        <v>0</v>
      </c>
      <c r="AT92" s="22">
        <f t="shared" si="4"/>
        <v>0</v>
      </c>
      <c r="AU92" s="23">
        <f t="shared" si="4"/>
        <v>0</v>
      </c>
      <c r="AV92" s="23">
        <f t="shared" si="4"/>
        <v>0</v>
      </c>
      <c r="AW92" s="23">
        <f t="shared" si="4"/>
        <v>254</v>
      </c>
      <c r="AX92" s="23">
        <f t="shared" si="6"/>
        <v>0</v>
      </c>
      <c r="AY92" s="23">
        <f t="shared" si="6"/>
        <v>0</v>
      </c>
      <c r="AZ92" s="23">
        <f t="shared" si="6"/>
        <v>0</v>
      </c>
      <c r="BA92" s="23">
        <f t="shared" si="6"/>
        <v>0</v>
      </c>
      <c r="BB92" s="23">
        <f t="shared" si="6"/>
        <v>0</v>
      </c>
      <c r="BC92" s="23">
        <f t="shared" si="6"/>
        <v>0</v>
      </c>
      <c r="BD92" s="24"/>
    </row>
    <row r="93" spans="1:56" s="33" customFormat="1" ht="20.25" customHeight="1" x14ac:dyDescent="0.25">
      <c r="A93" s="13">
        <v>1</v>
      </c>
      <c r="B93" s="34"/>
      <c r="C93" s="89"/>
      <c r="D93" s="89"/>
      <c r="E93" s="27" t="s">
        <v>19</v>
      </c>
      <c r="F93" s="27">
        <f>ROUND('2019'!F93/4,2)</f>
        <v>0</v>
      </c>
      <c r="G93" s="27">
        <f>ROUND('2019'!G93/4,2)</f>
        <v>763811.64</v>
      </c>
      <c r="H93" s="27">
        <f>ROUND('2019'!H93/4,2)</f>
        <v>0</v>
      </c>
      <c r="I93" s="27">
        <f>ROUND('2019'!I93/4,2)</f>
        <v>763811.64</v>
      </c>
      <c r="J93" s="27">
        <f>ROUND('2019'!J93/4,2)</f>
        <v>0</v>
      </c>
      <c r="K93" s="27">
        <f>ROUND('2019'!K93/4,2)</f>
        <v>0</v>
      </c>
      <c r="L93" s="27">
        <f>ROUND('2019'!L93/4,2)</f>
        <v>0</v>
      </c>
      <c r="M93" s="27">
        <f>ROUND('2019'!M93/4,2)</f>
        <v>0</v>
      </c>
      <c r="N93" s="27">
        <f>ROUND('2019'!N93/4,2)</f>
        <v>0</v>
      </c>
      <c r="O93" s="27">
        <f>ROUND('2019'!O93/4,2)</f>
        <v>0</v>
      </c>
      <c r="P93" s="27">
        <f>ROUND('2019'!Q93/4,2)</f>
        <v>0</v>
      </c>
      <c r="Q93" s="27">
        <f>ROUND('2019'!R93/4,2)</f>
        <v>25405.84</v>
      </c>
      <c r="R93" s="27">
        <f>ROUND('2019'!S93/4,2)</f>
        <v>0</v>
      </c>
      <c r="S93" s="27">
        <f>ROUND('2019'!T93/4,2)</f>
        <v>25405.84</v>
      </c>
      <c r="T93" s="27">
        <f>ROUND('2019'!U93/4,2)</f>
        <v>0</v>
      </c>
      <c r="U93" s="27">
        <f>ROUND('2019'!V93/4,2)</f>
        <v>0</v>
      </c>
      <c r="V93" s="27">
        <f>ROUND('2019'!W93/4,2)</f>
        <v>0</v>
      </c>
      <c r="W93" s="27">
        <f>ROUND('2019'!X93/4,2)</f>
        <v>0</v>
      </c>
      <c r="X93" s="27">
        <f>ROUND('2019'!Y93/4,2)</f>
        <v>0</v>
      </c>
      <c r="Y93" s="27">
        <f>ROUND('2019'!Z93/4,2)</f>
        <v>0</v>
      </c>
      <c r="Z93" s="27">
        <f>ROUND('2019'!AB93/4,2)</f>
        <v>0</v>
      </c>
      <c r="AA93" s="27">
        <f>ROUND('2019'!AC93/4,2)</f>
        <v>367370.78</v>
      </c>
      <c r="AB93" s="27">
        <f>ROUND('2019'!AD93/4,2)</f>
        <v>0</v>
      </c>
      <c r="AC93" s="27">
        <f>ROUND('2019'!AE93/4,2)</f>
        <v>367370.78</v>
      </c>
      <c r="AD93" s="27">
        <f>ROUND('2019'!AF93/4,2)</f>
        <v>0</v>
      </c>
      <c r="AE93" s="27">
        <f>ROUND('2019'!AG93/4,2)</f>
        <v>0</v>
      </c>
      <c r="AF93" s="27">
        <f>ROUND('2019'!AH93/4,2)</f>
        <v>0</v>
      </c>
      <c r="AG93" s="27">
        <f>ROUND('2019'!AI93/4,2)</f>
        <v>0</v>
      </c>
      <c r="AH93" s="27">
        <f>ROUND('2019'!AJ93/4,2)</f>
        <v>0</v>
      </c>
      <c r="AI93" s="27">
        <f>ROUND('2019'!AK93/4,2)</f>
        <v>0</v>
      </c>
      <c r="AJ93" s="27">
        <f>ROUND('2019'!AM93/4,2)</f>
        <v>0</v>
      </c>
      <c r="AK93" s="27">
        <f>ROUND('2019'!AN93/4,2)</f>
        <v>185863.76</v>
      </c>
      <c r="AL93" s="27">
        <f>ROUND('2019'!AO93/4,2)</f>
        <v>0</v>
      </c>
      <c r="AM93" s="27">
        <f>ROUND('2019'!AP93/4,2)</f>
        <v>185863.76</v>
      </c>
      <c r="AN93" s="27">
        <f>ROUND('2019'!AQ93/4,2)</f>
        <v>0</v>
      </c>
      <c r="AO93" s="27">
        <f>ROUND('2019'!AR93/4,2)</f>
        <v>0</v>
      </c>
      <c r="AP93" s="27">
        <f>ROUND('2019'!AS93/4,2)</f>
        <v>0</v>
      </c>
      <c r="AQ93" s="27">
        <f>ROUND('2019'!AT93/4,2)</f>
        <v>0</v>
      </c>
      <c r="AR93" s="27">
        <f>ROUND('2019'!AU93/4,2)</f>
        <v>0</v>
      </c>
      <c r="AS93" s="27">
        <f>ROUND('2019'!AV93/4,2)</f>
        <v>0</v>
      </c>
      <c r="AT93" s="28">
        <f t="shared" si="4"/>
        <v>0</v>
      </c>
      <c r="AU93" s="29">
        <f t="shared" si="4"/>
        <v>1342452.02</v>
      </c>
      <c r="AV93" s="29">
        <f t="shared" si="4"/>
        <v>0</v>
      </c>
      <c r="AW93" s="29">
        <f t="shared" si="4"/>
        <v>1342452.02</v>
      </c>
      <c r="AX93" s="29">
        <f t="shared" si="6"/>
        <v>0</v>
      </c>
      <c r="AY93" s="29">
        <f t="shared" si="6"/>
        <v>0</v>
      </c>
      <c r="AZ93" s="29">
        <f t="shared" si="6"/>
        <v>0</v>
      </c>
      <c r="BA93" s="29">
        <f t="shared" si="6"/>
        <v>0</v>
      </c>
      <c r="BB93" s="29">
        <f t="shared" si="6"/>
        <v>0</v>
      </c>
      <c r="BC93" s="29">
        <f t="shared" si="6"/>
        <v>0</v>
      </c>
      <c r="BD93" s="30">
        <f t="shared" si="5"/>
        <v>1342452.02</v>
      </c>
    </row>
    <row r="94" spans="1:56" s="25" customFormat="1" ht="20.25" customHeight="1" x14ac:dyDescent="0.25">
      <c r="A94" s="13">
        <v>1</v>
      </c>
      <c r="B94" s="35"/>
      <c r="C94" s="88">
        <v>48</v>
      </c>
      <c r="D94" s="88" t="s">
        <v>85</v>
      </c>
      <c r="E94" s="21" t="s">
        <v>18</v>
      </c>
      <c r="F94" s="21">
        <f>ROUND('2019'!F94/4,0)</f>
        <v>0</v>
      </c>
      <c r="G94" s="21">
        <f>ROUND('2019'!G94/4,0)</f>
        <v>0</v>
      </c>
      <c r="H94" s="21">
        <f>ROUND('2019'!H94/4,0)</f>
        <v>1</v>
      </c>
      <c r="I94" s="21">
        <f>ROUND('2019'!I94/4,0)</f>
        <v>8</v>
      </c>
      <c r="J94" s="21">
        <f>ROUND('2019'!J94/4,0)</f>
        <v>0</v>
      </c>
      <c r="K94" s="21">
        <f>ROUND('2019'!K94/4,0)</f>
        <v>0</v>
      </c>
      <c r="L94" s="21">
        <f>ROUND('2019'!L94/4,0)</f>
        <v>0</v>
      </c>
      <c r="M94" s="21">
        <f>ROUND('2019'!M94/4,0)</f>
        <v>0</v>
      </c>
      <c r="N94" s="21">
        <f>ROUND('2019'!N94/4,0)</f>
        <v>0</v>
      </c>
      <c r="O94" s="21">
        <f>ROUND('2019'!O94/4,0)</f>
        <v>0</v>
      </c>
      <c r="P94" s="21">
        <f>ROUND('2019'!Q94/4,0)</f>
        <v>0</v>
      </c>
      <c r="Q94" s="21">
        <f>ROUND('2019'!R94/4,0)</f>
        <v>0</v>
      </c>
      <c r="R94" s="21">
        <f>ROUND('2019'!S94/4,0)</f>
        <v>0</v>
      </c>
      <c r="S94" s="21">
        <f>ROUND('2019'!T94/4,0)</f>
        <v>2</v>
      </c>
      <c r="T94" s="21">
        <f>ROUND('2019'!U94/4,0)</f>
        <v>0</v>
      </c>
      <c r="U94" s="21">
        <f>ROUND('2019'!V94/4,0)</f>
        <v>0</v>
      </c>
      <c r="V94" s="21">
        <f>ROUND('2019'!W94/4,0)</f>
        <v>0</v>
      </c>
      <c r="W94" s="21">
        <f>ROUND('2019'!X94/4,0)</f>
        <v>0</v>
      </c>
      <c r="X94" s="21">
        <f>ROUND('2019'!Y94/4,0)</f>
        <v>0</v>
      </c>
      <c r="Y94" s="21">
        <f>ROUND('2019'!Z94/4,0)</f>
        <v>0</v>
      </c>
      <c r="Z94" s="21">
        <f>ROUND('2019'!AB94/4,0)</f>
        <v>0</v>
      </c>
      <c r="AA94" s="21">
        <f>ROUND('2019'!AC94/4,0)</f>
        <v>0</v>
      </c>
      <c r="AB94" s="21">
        <f>ROUND('2019'!AD94/4,0)</f>
        <v>1</v>
      </c>
      <c r="AC94" s="21">
        <f>ROUND('2019'!AE94/4,0)</f>
        <v>8</v>
      </c>
      <c r="AD94" s="21">
        <f>ROUND('2019'!AF94/4,0)</f>
        <v>0</v>
      </c>
      <c r="AE94" s="21">
        <f>ROUND('2019'!AG94/4,0)</f>
        <v>0</v>
      </c>
      <c r="AF94" s="21">
        <f>ROUND('2019'!AH94/4,0)</f>
        <v>0</v>
      </c>
      <c r="AG94" s="21">
        <f>ROUND('2019'!AI94/4,0)</f>
        <v>0</v>
      </c>
      <c r="AH94" s="21">
        <f>ROUND('2019'!AJ94/4,0)</f>
        <v>0</v>
      </c>
      <c r="AI94" s="21">
        <f>ROUND('2019'!AK94/4,0)</f>
        <v>0</v>
      </c>
      <c r="AJ94" s="21">
        <f>ROUND('2019'!AM94/4,0)</f>
        <v>0</v>
      </c>
      <c r="AK94" s="21">
        <f>ROUND('2019'!AN94/4,0)</f>
        <v>0</v>
      </c>
      <c r="AL94" s="21">
        <f>ROUND('2019'!AO94/4,0)</f>
        <v>0</v>
      </c>
      <c r="AM94" s="21">
        <f>ROUND('2019'!AP94/4,0)</f>
        <v>0</v>
      </c>
      <c r="AN94" s="21">
        <f>ROUND('2019'!AQ94/4,0)</f>
        <v>0</v>
      </c>
      <c r="AO94" s="21">
        <f>ROUND('2019'!AR94/4,0)</f>
        <v>0</v>
      </c>
      <c r="AP94" s="21">
        <f>ROUND('2019'!AS94/4,0)</f>
        <v>0</v>
      </c>
      <c r="AQ94" s="21">
        <f>ROUND('2019'!AT94/4,0)</f>
        <v>0</v>
      </c>
      <c r="AR94" s="21">
        <f>ROUND('2019'!AU94/4,0)</f>
        <v>0</v>
      </c>
      <c r="AS94" s="21">
        <f>ROUND('2019'!AV94/4,0)</f>
        <v>0</v>
      </c>
      <c r="AT94" s="22">
        <f t="shared" si="4"/>
        <v>0</v>
      </c>
      <c r="AU94" s="23">
        <f t="shared" si="4"/>
        <v>0</v>
      </c>
      <c r="AV94" s="23">
        <f t="shared" si="4"/>
        <v>2</v>
      </c>
      <c r="AW94" s="23">
        <f t="shared" si="4"/>
        <v>18</v>
      </c>
      <c r="AX94" s="23">
        <f t="shared" si="6"/>
        <v>0</v>
      </c>
      <c r="AY94" s="23">
        <f t="shared" si="6"/>
        <v>0</v>
      </c>
      <c r="AZ94" s="23">
        <f t="shared" si="6"/>
        <v>0</v>
      </c>
      <c r="BA94" s="23">
        <f t="shared" si="6"/>
        <v>0</v>
      </c>
      <c r="BB94" s="23">
        <f t="shared" si="6"/>
        <v>0</v>
      </c>
      <c r="BC94" s="23">
        <f t="shared" si="6"/>
        <v>0</v>
      </c>
      <c r="BD94" s="24"/>
    </row>
    <row r="95" spans="1:56" s="33" customFormat="1" ht="20.25" customHeight="1" x14ac:dyDescent="0.25">
      <c r="A95" s="13">
        <v>1</v>
      </c>
      <c r="B95" s="34"/>
      <c r="C95" s="89"/>
      <c r="D95" s="89"/>
      <c r="E95" s="27" t="s">
        <v>19</v>
      </c>
      <c r="F95" s="27">
        <f>ROUND('2019'!F95/4,2)</f>
        <v>0</v>
      </c>
      <c r="G95" s="27">
        <f>ROUND('2019'!G95/4,2)</f>
        <v>13172.41</v>
      </c>
      <c r="H95" s="27">
        <f>ROUND('2019'!H95/4,2)</f>
        <v>608.94000000000005</v>
      </c>
      <c r="I95" s="27">
        <f>ROUND('2019'!I95/4,2)</f>
        <v>12563.48</v>
      </c>
      <c r="J95" s="27">
        <f>ROUND('2019'!J95/4,2)</f>
        <v>0</v>
      </c>
      <c r="K95" s="27">
        <f>ROUND('2019'!K95/4,2)</f>
        <v>0</v>
      </c>
      <c r="L95" s="27">
        <f>ROUND('2019'!L95/4,2)</f>
        <v>0</v>
      </c>
      <c r="M95" s="27">
        <f>ROUND('2019'!M95/4,2)</f>
        <v>0</v>
      </c>
      <c r="N95" s="27">
        <f>ROUND('2019'!N95/4,2)</f>
        <v>0</v>
      </c>
      <c r="O95" s="27">
        <f>ROUND('2019'!O95/4,2)</f>
        <v>0</v>
      </c>
      <c r="P95" s="27">
        <f>ROUND('2019'!Q95/4,2)</f>
        <v>0</v>
      </c>
      <c r="Q95" s="27">
        <f>ROUND('2019'!R95/4,2)</f>
        <v>2516.15</v>
      </c>
      <c r="R95" s="27">
        <f>ROUND('2019'!S95/4,2)</f>
        <v>120.45</v>
      </c>
      <c r="S95" s="27">
        <f>ROUND('2019'!T95/4,2)</f>
        <v>2395.6999999999998</v>
      </c>
      <c r="T95" s="27">
        <f>ROUND('2019'!U95/4,2)</f>
        <v>0</v>
      </c>
      <c r="U95" s="27">
        <f>ROUND('2019'!V95/4,2)</f>
        <v>0</v>
      </c>
      <c r="V95" s="27">
        <f>ROUND('2019'!W95/4,2)</f>
        <v>0</v>
      </c>
      <c r="W95" s="27">
        <f>ROUND('2019'!X95/4,2)</f>
        <v>0</v>
      </c>
      <c r="X95" s="27">
        <f>ROUND('2019'!Y95/4,2)</f>
        <v>0</v>
      </c>
      <c r="Y95" s="27">
        <f>ROUND('2019'!Z95/4,2)</f>
        <v>0</v>
      </c>
      <c r="Z95" s="27">
        <f>ROUND('2019'!AB95/4,2)</f>
        <v>0</v>
      </c>
      <c r="AA95" s="27">
        <f>ROUND('2019'!AC95/4,2)</f>
        <v>13506.7</v>
      </c>
      <c r="AB95" s="27">
        <f>ROUND('2019'!AD95/4,2)</f>
        <v>608.94000000000005</v>
      </c>
      <c r="AC95" s="27">
        <f>ROUND('2019'!AE95/4,2)</f>
        <v>12897.76</v>
      </c>
      <c r="AD95" s="27">
        <f>ROUND('2019'!AF95/4,2)</f>
        <v>0</v>
      </c>
      <c r="AE95" s="27">
        <f>ROUND('2019'!AG95/4,2)</f>
        <v>0</v>
      </c>
      <c r="AF95" s="27">
        <f>ROUND('2019'!AH95/4,2)</f>
        <v>0</v>
      </c>
      <c r="AG95" s="27">
        <f>ROUND('2019'!AI95/4,2)</f>
        <v>0</v>
      </c>
      <c r="AH95" s="27">
        <f>ROUND('2019'!AJ95/4,2)</f>
        <v>0</v>
      </c>
      <c r="AI95" s="27">
        <f>ROUND('2019'!AK95/4,2)</f>
        <v>0</v>
      </c>
      <c r="AJ95" s="27">
        <f>ROUND('2019'!AM95/4,2)</f>
        <v>0</v>
      </c>
      <c r="AK95" s="27">
        <f>ROUND('2019'!AN95/4,2)</f>
        <v>0</v>
      </c>
      <c r="AL95" s="27">
        <f>ROUND('2019'!AO95/4,2)</f>
        <v>0</v>
      </c>
      <c r="AM95" s="27">
        <f>ROUND('2019'!AP95/4,2)</f>
        <v>0</v>
      </c>
      <c r="AN95" s="27">
        <f>ROUND('2019'!AQ95/4,2)</f>
        <v>0</v>
      </c>
      <c r="AO95" s="27">
        <f>ROUND('2019'!AR95/4,2)</f>
        <v>0</v>
      </c>
      <c r="AP95" s="27">
        <f>ROUND('2019'!AS95/4,2)</f>
        <v>0</v>
      </c>
      <c r="AQ95" s="27">
        <f>ROUND('2019'!AT95/4,2)</f>
        <v>0</v>
      </c>
      <c r="AR95" s="27">
        <f>ROUND('2019'!AU95/4,2)</f>
        <v>0</v>
      </c>
      <c r="AS95" s="27">
        <f>ROUND('2019'!AV95/4,2)</f>
        <v>0</v>
      </c>
      <c r="AT95" s="28">
        <f t="shared" si="4"/>
        <v>0</v>
      </c>
      <c r="AU95" s="29">
        <f t="shared" si="4"/>
        <v>29195.260000000002</v>
      </c>
      <c r="AV95" s="29">
        <f t="shared" si="4"/>
        <v>1338.3300000000002</v>
      </c>
      <c r="AW95" s="29">
        <f t="shared" si="4"/>
        <v>27856.94</v>
      </c>
      <c r="AX95" s="29">
        <f t="shared" si="6"/>
        <v>0</v>
      </c>
      <c r="AY95" s="29">
        <f t="shared" si="6"/>
        <v>0</v>
      </c>
      <c r="AZ95" s="29">
        <f t="shared" si="6"/>
        <v>0</v>
      </c>
      <c r="BA95" s="29">
        <f t="shared" si="6"/>
        <v>0</v>
      </c>
      <c r="BB95" s="29">
        <f t="shared" si="6"/>
        <v>0</v>
      </c>
      <c r="BC95" s="29">
        <f t="shared" si="6"/>
        <v>0</v>
      </c>
      <c r="BD95" s="30">
        <f t="shared" si="5"/>
        <v>29195.260000000002</v>
      </c>
    </row>
    <row r="96" spans="1:56" s="25" customFormat="1" ht="20.25" customHeight="1" x14ac:dyDescent="0.25">
      <c r="A96" s="13">
        <v>1</v>
      </c>
      <c r="B96" s="35"/>
      <c r="C96" s="88">
        <v>51</v>
      </c>
      <c r="D96" s="88" t="s">
        <v>86</v>
      </c>
      <c r="E96" s="21" t="s">
        <v>18</v>
      </c>
      <c r="F96" s="21">
        <f>ROUND('2019'!F96/4,0)</f>
        <v>0</v>
      </c>
      <c r="G96" s="21">
        <f>ROUND('2019'!G96/4,0)</f>
        <v>0</v>
      </c>
      <c r="H96" s="21">
        <f>ROUND('2019'!H96/4,0)</f>
        <v>0</v>
      </c>
      <c r="I96" s="21">
        <f>ROUND('2019'!I96/4,0)</f>
        <v>59</v>
      </c>
      <c r="J96" s="21">
        <f>ROUND('2019'!J96/4,0)</f>
        <v>0</v>
      </c>
      <c r="K96" s="21">
        <f>ROUND('2019'!K96/4,0)</f>
        <v>0</v>
      </c>
      <c r="L96" s="21">
        <f>ROUND('2019'!L96/4,0)</f>
        <v>0</v>
      </c>
      <c r="M96" s="21">
        <f>ROUND('2019'!M96/4,0)</f>
        <v>0</v>
      </c>
      <c r="N96" s="21">
        <f>ROUND('2019'!N96/4,0)</f>
        <v>0</v>
      </c>
      <c r="O96" s="21">
        <f>ROUND('2019'!O96/4,0)</f>
        <v>0</v>
      </c>
      <c r="P96" s="21">
        <f>ROUND('2019'!Q96/4,0)</f>
        <v>0</v>
      </c>
      <c r="Q96" s="21">
        <f>ROUND('2019'!R96/4,0)</f>
        <v>0</v>
      </c>
      <c r="R96" s="21">
        <f>ROUND('2019'!S96/4,0)</f>
        <v>0</v>
      </c>
      <c r="S96" s="21">
        <f>ROUND('2019'!T96/4,0)</f>
        <v>0</v>
      </c>
      <c r="T96" s="21">
        <f>ROUND('2019'!U96/4,0)</f>
        <v>0</v>
      </c>
      <c r="U96" s="21">
        <f>ROUND('2019'!V96/4,0)</f>
        <v>0</v>
      </c>
      <c r="V96" s="21">
        <f>ROUND('2019'!W96/4,0)</f>
        <v>0</v>
      </c>
      <c r="W96" s="21">
        <f>ROUND('2019'!X96/4,0)</f>
        <v>0</v>
      </c>
      <c r="X96" s="21">
        <f>ROUND('2019'!Y96/4,0)</f>
        <v>0</v>
      </c>
      <c r="Y96" s="21">
        <f>ROUND('2019'!Z96/4,0)</f>
        <v>0</v>
      </c>
      <c r="Z96" s="21">
        <f>ROUND('2019'!AB96/4,0)</f>
        <v>0</v>
      </c>
      <c r="AA96" s="21">
        <f>ROUND('2019'!AC96/4,0)</f>
        <v>0</v>
      </c>
      <c r="AB96" s="21">
        <f>ROUND('2019'!AD96/4,0)</f>
        <v>0</v>
      </c>
      <c r="AC96" s="21">
        <f>ROUND('2019'!AE96/4,0)</f>
        <v>18</v>
      </c>
      <c r="AD96" s="21">
        <f>ROUND('2019'!AF96/4,0)</f>
        <v>0</v>
      </c>
      <c r="AE96" s="21">
        <f>ROUND('2019'!AG96/4,0)</f>
        <v>0</v>
      </c>
      <c r="AF96" s="21">
        <f>ROUND('2019'!AH96/4,0)</f>
        <v>0</v>
      </c>
      <c r="AG96" s="21">
        <f>ROUND('2019'!AI96/4,0)</f>
        <v>0</v>
      </c>
      <c r="AH96" s="21">
        <f>ROUND('2019'!AJ96/4,0)</f>
        <v>0</v>
      </c>
      <c r="AI96" s="21">
        <f>ROUND('2019'!AK96/4,0)</f>
        <v>0</v>
      </c>
      <c r="AJ96" s="21">
        <f>ROUND('2019'!AM96/4,0)</f>
        <v>0</v>
      </c>
      <c r="AK96" s="21">
        <f>ROUND('2019'!AN96/4,0)</f>
        <v>0</v>
      </c>
      <c r="AL96" s="21">
        <f>ROUND('2019'!AO96/4,0)</f>
        <v>0</v>
      </c>
      <c r="AM96" s="21">
        <f>ROUND('2019'!AP96/4,0)</f>
        <v>9</v>
      </c>
      <c r="AN96" s="21">
        <f>ROUND('2019'!AQ96/4,0)</f>
        <v>0</v>
      </c>
      <c r="AO96" s="21">
        <f>ROUND('2019'!AR96/4,0)</f>
        <v>0</v>
      </c>
      <c r="AP96" s="21">
        <f>ROUND('2019'!AS96/4,0)</f>
        <v>0</v>
      </c>
      <c r="AQ96" s="21">
        <f>ROUND('2019'!AT96/4,0)</f>
        <v>0</v>
      </c>
      <c r="AR96" s="21">
        <f>ROUND('2019'!AU96/4,0)</f>
        <v>0</v>
      </c>
      <c r="AS96" s="21">
        <f>ROUND('2019'!AV96/4,0)</f>
        <v>0</v>
      </c>
      <c r="AT96" s="22">
        <f t="shared" si="4"/>
        <v>0</v>
      </c>
      <c r="AU96" s="23">
        <f t="shared" si="4"/>
        <v>0</v>
      </c>
      <c r="AV96" s="23">
        <f t="shared" si="4"/>
        <v>0</v>
      </c>
      <c r="AW96" s="23">
        <f t="shared" si="4"/>
        <v>86</v>
      </c>
      <c r="AX96" s="23">
        <f t="shared" si="6"/>
        <v>0</v>
      </c>
      <c r="AY96" s="23">
        <f t="shared" si="6"/>
        <v>0</v>
      </c>
      <c r="AZ96" s="23">
        <f t="shared" si="6"/>
        <v>0</v>
      </c>
      <c r="BA96" s="23">
        <f t="shared" si="6"/>
        <v>0</v>
      </c>
      <c r="BB96" s="23">
        <f t="shared" si="6"/>
        <v>0</v>
      </c>
      <c r="BC96" s="23">
        <f t="shared" si="6"/>
        <v>0</v>
      </c>
      <c r="BD96" s="24"/>
    </row>
    <row r="97" spans="1:56" s="33" customFormat="1" ht="20.25" customHeight="1" x14ac:dyDescent="0.25">
      <c r="A97" s="13">
        <v>1</v>
      </c>
      <c r="B97" s="34"/>
      <c r="C97" s="89"/>
      <c r="D97" s="89"/>
      <c r="E97" s="27" t="s">
        <v>19</v>
      </c>
      <c r="F97" s="27">
        <f>ROUND('2019'!F97/4,2)</f>
        <v>0</v>
      </c>
      <c r="G97" s="27">
        <f>ROUND('2019'!G97/4,2)</f>
        <v>99006.67</v>
      </c>
      <c r="H97" s="27">
        <f>ROUND('2019'!H97/4,2)</f>
        <v>0</v>
      </c>
      <c r="I97" s="27">
        <f>ROUND('2019'!I97/4,2)</f>
        <v>99006.67</v>
      </c>
      <c r="J97" s="27">
        <f>ROUND('2019'!J97/4,2)</f>
        <v>0</v>
      </c>
      <c r="K97" s="27">
        <f>ROUND('2019'!K97/4,2)</f>
        <v>0</v>
      </c>
      <c r="L97" s="27">
        <f>ROUND('2019'!L97/4,2)</f>
        <v>0</v>
      </c>
      <c r="M97" s="27">
        <f>ROUND('2019'!M97/4,2)</f>
        <v>0</v>
      </c>
      <c r="N97" s="27">
        <f>ROUND('2019'!N97/4,2)</f>
        <v>0</v>
      </c>
      <c r="O97" s="27">
        <f>ROUND('2019'!O97/4,2)</f>
        <v>0</v>
      </c>
      <c r="P97" s="27">
        <f>ROUND('2019'!Q97/4,2)</f>
        <v>0</v>
      </c>
      <c r="Q97" s="27">
        <f>ROUND('2019'!R97/4,2)</f>
        <v>0</v>
      </c>
      <c r="R97" s="27">
        <f>ROUND('2019'!S97/4,2)</f>
        <v>0</v>
      </c>
      <c r="S97" s="27">
        <f>ROUND('2019'!T97/4,2)</f>
        <v>0</v>
      </c>
      <c r="T97" s="27">
        <f>ROUND('2019'!U97/4,2)</f>
        <v>0</v>
      </c>
      <c r="U97" s="27">
        <f>ROUND('2019'!V97/4,2)</f>
        <v>0</v>
      </c>
      <c r="V97" s="27">
        <f>ROUND('2019'!W97/4,2)</f>
        <v>0</v>
      </c>
      <c r="W97" s="27">
        <f>ROUND('2019'!X97/4,2)</f>
        <v>0</v>
      </c>
      <c r="X97" s="27">
        <f>ROUND('2019'!Y97/4,2)</f>
        <v>0</v>
      </c>
      <c r="Y97" s="27">
        <f>ROUND('2019'!Z97/4,2)</f>
        <v>0</v>
      </c>
      <c r="Z97" s="27">
        <f>ROUND('2019'!AB97/4,2)</f>
        <v>0</v>
      </c>
      <c r="AA97" s="27">
        <f>ROUND('2019'!AC97/4,2)</f>
        <v>30463.59</v>
      </c>
      <c r="AB97" s="27">
        <f>ROUND('2019'!AD97/4,2)</f>
        <v>0</v>
      </c>
      <c r="AC97" s="27">
        <f>ROUND('2019'!AE97/4,2)</f>
        <v>30463.59</v>
      </c>
      <c r="AD97" s="27">
        <f>ROUND('2019'!AF97/4,2)</f>
        <v>0</v>
      </c>
      <c r="AE97" s="27">
        <f>ROUND('2019'!AG97/4,2)</f>
        <v>0</v>
      </c>
      <c r="AF97" s="27">
        <f>ROUND('2019'!AH97/4,2)</f>
        <v>0</v>
      </c>
      <c r="AG97" s="27">
        <f>ROUND('2019'!AI97/4,2)</f>
        <v>0</v>
      </c>
      <c r="AH97" s="27">
        <f>ROUND('2019'!AJ97/4,2)</f>
        <v>0</v>
      </c>
      <c r="AI97" s="27">
        <f>ROUND('2019'!AK97/4,2)</f>
        <v>0</v>
      </c>
      <c r="AJ97" s="27">
        <f>ROUND('2019'!AM97/4,2)</f>
        <v>0</v>
      </c>
      <c r="AK97" s="27">
        <f>ROUND('2019'!AN97/4,2)</f>
        <v>14225.92</v>
      </c>
      <c r="AL97" s="27">
        <f>ROUND('2019'!AO97/4,2)</f>
        <v>0</v>
      </c>
      <c r="AM97" s="27">
        <f>ROUND('2019'!AP97/4,2)</f>
        <v>14225.92</v>
      </c>
      <c r="AN97" s="27">
        <f>ROUND('2019'!AQ97/4,2)</f>
        <v>0</v>
      </c>
      <c r="AO97" s="27">
        <f>ROUND('2019'!AR97/4,2)</f>
        <v>0</v>
      </c>
      <c r="AP97" s="27">
        <f>ROUND('2019'!AS97/4,2)</f>
        <v>0</v>
      </c>
      <c r="AQ97" s="27">
        <f>ROUND('2019'!AT97/4,2)</f>
        <v>0</v>
      </c>
      <c r="AR97" s="27">
        <f>ROUND('2019'!AU97/4,2)</f>
        <v>0</v>
      </c>
      <c r="AS97" s="27">
        <f>ROUND('2019'!AV97/4,2)</f>
        <v>0</v>
      </c>
      <c r="AT97" s="28">
        <f t="shared" si="4"/>
        <v>0</v>
      </c>
      <c r="AU97" s="29">
        <f t="shared" si="4"/>
        <v>143696.18</v>
      </c>
      <c r="AV97" s="29">
        <f t="shared" si="4"/>
        <v>0</v>
      </c>
      <c r="AW97" s="29">
        <f t="shared" si="4"/>
        <v>143696.18</v>
      </c>
      <c r="AX97" s="29">
        <f t="shared" si="6"/>
        <v>0</v>
      </c>
      <c r="AY97" s="29">
        <f t="shared" si="6"/>
        <v>0</v>
      </c>
      <c r="AZ97" s="29">
        <f t="shared" si="6"/>
        <v>0</v>
      </c>
      <c r="BA97" s="29">
        <f t="shared" si="6"/>
        <v>0</v>
      </c>
      <c r="BB97" s="29">
        <f t="shared" si="6"/>
        <v>0</v>
      </c>
      <c r="BC97" s="29">
        <f t="shared" si="6"/>
        <v>0</v>
      </c>
      <c r="BD97" s="30">
        <f t="shared" si="5"/>
        <v>143696.18</v>
      </c>
    </row>
    <row r="98" spans="1:56" s="25" customFormat="1" ht="20.25" customHeight="1" x14ac:dyDescent="0.25">
      <c r="A98" s="13">
        <v>1</v>
      </c>
      <c r="B98" s="35"/>
      <c r="C98" s="88">
        <v>52</v>
      </c>
      <c r="D98" s="88" t="s">
        <v>87</v>
      </c>
      <c r="E98" s="21" t="s">
        <v>18</v>
      </c>
      <c r="F98" s="21">
        <f>ROUND('2019'!F98/4,0)</f>
        <v>0</v>
      </c>
      <c r="G98" s="21">
        <f>ROUND('2019'!G98/4,0)</f>
        <v>0</v>
      </c>
      <c r="H98" s="21">
        <f>ROUND('2019'!H98/4,0)</f>
        <v>176</v>
      </c>
      <c r="I98" s="21">
        <f>ROUND('2019'!I98/4,0)</f>
        <v>0</v>
      </c>
      <c r="J98" s="21">
        <f>ROUND('2019'!J98/4,0)</f>
        <v>0</v>
      </c>
      <c r="K98" s="21">
        <f>ROUND('2019'!K98/4,0)</f>
        <v>0</v>
      </c>
      <c r="L98" s="21">
        <f>ROUND('2019'!L98/4,0)</f>
        <v>0</v>
      </c>
      <c r="M98" s="21">
        <f>ROUND('2019'!M98/4,0)</f>
        <v>0</v>
      </c>
      <c r="N98" s="21">
        <f>ROUND('2019'!N98/4,0)</f>
        <v>0</v>
      </c>
      <c r="O98" s="21">
        <f>ROUND('2019'!O98/4,0)</f>
        <v>29</v>
      </c>
      <c r="P98" s="21">
        <f>ROUND('2019'!Q98/4,0)</f>
        <v>0</v>
      </c>
      <c r="Q98" s="21">
        <f>ROUND('2019'!R98/4,0)</f>
        <v>0</v>
      </c>
      <c r="R98" s="21">
        <f>ROUND('2019'!S98/4,0)</f>
        <v>10</v>
      </c>
      <c r="S98" s="21">
        <f>ROUND('2019'!T98/4,0)</f>
        <v>0</v>
      </c>
      <c r="T98" s="21">
        <f>ROUND('2019'!U98/4,0)</f>
        <v>0</v>
      </c>
      <c r="U98" s="21">
        <f>ROUND('2019'!V98/4,0)</f>
        <v>0</v>
      </c>
      <c r="V98" s="21">
        <f>ROUND('2019'!W98/4,0)</f>
        <v>0</v>
      </c>
      <c r="W98" s="21">
        <f>ROUND('2019'!X98/4,0)</f>
        <v>0</v>
      </c>
      <c r="X98" s="21">
        <f>ROUND('2019'!Y98/4,0)</f>
        <v>0</v>
      </c>
      <c r="Y98" s="21">
        <f>ROUND('2019'!Z98/4,0)</f>
        <v>2</v>
      </c>
      <c r="Z98" s="21">
        <f>ROUND('2019'!AB98/4,0)</f>
        <v>0</v>
      </c>
      <c r="AA98" s="21">
        <f>ROUND('2019'!AC98/4,0)</f>
        <v>0</v>
      </c>
      <c r="AB98" s="21">
        <f>ROUND('2019'!AD98/4,0)</f>
        <v>48</v>
      </c>
      <c r="AC98" s="21">
        <f>ROUND('2019'!AE98/4,0)</f>
        <v>0</v>
      </c>
      <c r="AD98" s="21">
        <f>ROUND('2019'!AF98/4,0)</f>
        <v>0</v>
      </c>
      <c r="AE98" s="21">
        <f>ROUND('2019'!AG98/4,0)</f>
        <v>0</v>
      </c>
      <c r="AF98" s="21">
        <f>ROUND('2019'!AH98/4,0)</f>
        <v>0</v>
      </c>
      <c r="AG98" s="21">
        <f>ROUND('2019'!AI98/4,0)</f>
        <v>0</v>
      </c>
      <c r="AH98" s="21">
        <f>ROUND('2019'!AJ98/4,0)</f>
        <v>0</v>
      </c>
      <c r="AI98" s="21">
        <f>ROUND('2019'!AK98/4,0)</f>
        <v>6</v>
      </c>
      <c r="AJ98" s="21">
        <f>ROUND('2019'!AM98/4,0)</f>
        <v>0</v>
      </c>
      <c r="AK98" s="21">
        <f>ROUND('2019'!AN98/4,0)</f>
        <v>0</v>
      </c>
      <c r="AL98" s="21">
        <f>ROUND('2019'!AO98/4,0)</f>
        <v>43</v>
      </c>
      <c r="AM98" s="21">
        <f>ROUND('2019'!AP98/4,0)</f>
        <v>0</v>
      </c>
      <c r="AN98" s="21">
        <f>ROUND('2019'!AQ98/4,0)</f>
        <v>0</v>
      </c>
      <c r="AO98" s="21">
        <f>ROUND('2019'!AR98/4,0)</f>
        <v>0</v>
      </c>
      <c r="AP98" s="21">
        <f>ROUND('2019'!AS98/4,0)</f>
        <v>0</v>
      </c>
      <c r="AQ98" s="21">
        <f>ROUND('2019'!AT98/4,0)</f>
        <v>0</v>
      </c>
      <c r="AR98" s="21">
        <f>ROUND('2019'!AU98/4,0)</f>
        <v>0</v>
      </c>
      <c r="AS98" s="21">
        <f>ROUND('2019'!AV98/4,0)</f>
        <v>13</v>
      </c>
      <c r="AT98" s="22">
        <f t="shared" si="4"/>
        <v>0</v>
      </c>
      <c r="AU98" s="23">
        <f t="shared" si="4"/>
        <v>0</v>
      </c>
      <c r="AV98" s="23">
        <f t="shared" si="4"/>
        <v>277</v>
      </c>
      <c r="AW98" s="23">
        <f t="shared" si="4"/>
        <v>0</v>
      </c>
      <c r="AX98" s="23">
        <f t="shared" si="6"/>
        <v>0</v>
      </c>
      <c r="AY98" s="23">
        <f t="shared" si="6"/>
        <v>0</v>
      </c>
      <c r="AZ98" s="23">
        <f t="shared" si="6"/>
        <v>0</v>
      </c>
      <c r="BA98" s="23">
        <f t="shared" si="6"/>
        <v>0</v>
      </c>
      <c r="BB98" s="23">
        <f t="shared" si="6"/>
        <v>0</v>
      </c>
      <c r="BC98" s="23">
        <f t="shared" si="6"/>
        <v>50</v>
      </c>
      <c r="BD98" s="24"/>
    </row>
    <row r="99" spans="1:56" s="33" customFormat="1" ht="20.25" customHeight="1" x14ac:dyDescent="0.25">
      <c r="A99" s="13">
        <v>1</v>
      </c>
      <c r="B99" s="34"/>
      <c r="C99" s="89"/>
      <c r="D99" s="89"/>
      <c r="E99" s="27" t="s">
        <v>19</v>
      </c>
      <c r="F99" s="27">
        <f>ROUND('2019'!F99/4,2)</f>
        <v>0</v>
      </c>
      <c r="G99" s="27">
        <f>ROUND('2019'!G99/4,2)</f>
        <v>543382.31999999995</v>
      </c>
      <c r="H99" s="27">
        <f>ROUND('2019'!H99/4,2)</f>
        <v>543382.31999999995</v>
      </c>
      <c r="I99" s="27">
        <f>ROUND('2019'!I99/4,2)</f>
        <v>0</v>
      </c>
      <c r="J99" s="27">
        <f>ROUND('2019'!J99/4,2)</f>
        <v>0</v>
      </c>
      <c r="K99" s="27">
        <f>ROUND('2019'!K99/4,2)</f>
        <v>0</v>
      </c>
      <c r="L99" s="27">
        <f>ROUND('2019'!L99/4,2)</f>
        <v>0</v>
      </c>
      <c r="M99" s="27">
        <f>ROUND('2019'!M99/4,2)</f>
        <v>0</v>
      </c>
      <c r="N99" s="27">
        <f>ROUND('2019'!N99/4,2)</f>
        <v>0</v>
      </c>
      <c r="O99" s="27">
        <f>ROUND('2019'!O99/4,2)</f>
        <v>1558334.67</v>
      </c>
      <c r="P99" s="27">
        <f>ROUND('2019'!Q99/4,2)</f>
        <v>0</v>
      </c>
      <c r="Q99" s="27">
        <f>ROUND('2019'!R99/4,2)</f>
        <v>29583.62</v>
      </c>
      <c r="R99" s="27">
        <f>ROUND('2019'!S99/4,2)</f>
        <v>29583.62</v>
      </c>
      <c r="S99" s="27">
        <f>ROUND('2019'!T99/4,2)</f>
        <v>0</v>
      </c>
      <c r="T99" s="27">
        <f>ROUND('2019'!U99/4,2)</f>
        <v>0</v>
      </c>
      <c r="U99" s="27">
        <f>ROUND('2019'!V99/4,2)</f>
        <v>0</v>
      </c>
      <c r="V99" s="27">
        <f>ROUND('2019'!W99/4,2)</f>
        <v>0</v>
      </c>
      <c r="W99" s="27">
        <f>ROUND('2019'!X99/4,2)</f>
        <v>0</v>
      </c>
      <c r="X99" s="27">
        <f>ROUND('2019'!Y99/4,2)</f>
        <v>0</v>
      </c>
      <c r="Y99" s="27">
        <f>ROUND('2019'!Z99/4,2)</f>
        <v>55239.48</v>
      </c>
      <c r="Z99" s="27">
        <f>ROUND('2019'!AB99/4,2)</f>
        <v>0</v>
      </c>
      <c r="AA99" s="27">
        <f>ROUND('2019'!AC99/4,2)</f>
        <v>145066.62</v>
      </c>
      <c r="AB99" s="27">
        <f>ROUND('2019'!AD99/4,2)</f>
        <v>145066.62</v>
      </c>
      <c r="AC99" s="27">
        <f>ROUND('2019'!AE99/4,2)</f>
        <v>0</v>
      </c>
      <c r="AD99" s="27">
        <f>ROUND('2019'!AF99/4,2)</f>
        <v>0</v>
      </c>
      <c r="AE99" s="27">
        <f>ROUND('2019'!AG99/4,2)</f>
        <v>0</v>
      </c>
      <c r="AF99" s="27">
        <f>ROUND('2019'!AH99/4,2)</f>
        <v>0</v>
      </c>
      <c r="AG99" s="27">
        <f>ROUND('2019'!AI99/4,2)</f>
        <v>0</v>
      </c>
      <c r="AH99" s="27">
        <f>ROUND('2019'!AJ99/4,2)</f>
        <v>0</v>
      </c>
      <c r="AI99" s="27">
        <f>ROUND('2019'!AK99/4,2)</f>
        <v>473896.55</v>
      </c>
      <c r="AJ99" s="27">
        <f>ROUND('2019'!AM99/4,2)</f>
        <v>0</v>
      </c>
      <c r="AK99" s="27">
        <f>ROUND('2019'!AN99/4,2)</f>
        <v>127213.61</v>
      </c>
      <c r="AL99" s="27">
        <f>ROUND('2019'!AO99/4,2)</f>
        <v>127213.61</v>
      </c>
      <c r="AM99" s="27">
        <f>ROUND('2019'!AP99/4,2)</f>
        <v>0</v>
      </c>
      <c r="AN99" s="27">
        <f>ROUND('2019'!AQ99/4,2)</f>
        <v>0</v>
      </c>
      <c r="AO99" s="27">
        <f>ROUND('2019'!AR99/4,2)</f>
        <v>0</v>
      </c>
      <c r="AP99" s="27">
        <f>ROUND('2019'!AS99/4,2)</f>
        <v>0</v>
      </c>
      <c r="AQ99" s="27">
        <f>ROUND('2019'!AT99/4,2)</f>
        <v>0</v>
      </c>
      <c r="AR99" s="27">
        <f>ROUND('2019'!AU99/4,2)</f>
        <v>0</v>
      </c>
      <c r="AS99" s="27">
        <f>ROUND('2019'!AV99/4,2)</f>
        <v>819870.11</v>
      </c>
      <c r="AT99" s="28">
        <f t="shared" si="4"/>
        <v>0</v>
      </c>
      <c r="AU99" s="29">
        <f t="shared" si="4"/>
        <v>845246.16999999993</v>
      </c>
      <c r="AV99" s="29">
        <f t="shared" si="4"/>
        <v>845246.16999999993</v>
      </c>
      <c r="AW99" s="29">
        <f t="shared" si="4"/>
        <v>0</v>
      </c>
      <c r="AX99" s="29">
        <f t="shared" si="6"/>
        <v>0</v>
      </c>
      <c r="AY99" s="29">
        <f t="shared" si="6"/>
        <v>0</v>
      </c>
      <c r="AZ99" s="29">
        <f t="shared" si="6"/>
        <v>0</v>
      </c>
      <c r="BA99" s="29">
        <f t="shared" si="6"/>
        <v>0</v>
      </c>
      <c r="BB99" s="29">
        <f t="shared" si="6"/>
        <v>0</v>
      </c>
      <c r="BC99" s="29">
        <f t="shared" si="6"/>
        <v>2907340.8099999996</v>
      </c>
      <c r="BD99" s="30">
        <f t="shared" si="5"/>
        <v>3752586.9799999995</v>
      </c>
    </row>
    <row r="100" spans="1:56" s="25" customFormat="1" ht="20.25" customHeight="1" x14ac:dyDescent="0.25">
      <c r="A100" s="13">
        <v>1</v>
      </c>
      <c r="B100" s="35"/>
      <c r="C100" s="88">
        <v>53</v>
      </c>
      <c r="D100" s="88" t="s">
        <v>195</v>
      </c>
      <c r="E100" s="21" t="s">
        <v>18</v>
      </c>
      <c r="F100" s="21">
        <f>ROUND('2019'!F100/4,0)</f>
        <v>0</v>
      </c>
      <c r="G100" s="21">
        <f>ROUND('2019'!G100/4,0)</f>
        <v>0</v>
      </c>
      <c r="H100" s="21">
        <f>ROUND('2019'!H100/4,0)</f>
        <v>0</v>
      </c>
      <c r="I100" s="21">
        <f>ROUND('2019'!I100/4,0)</f>
        <v>31</v>
      </c>
      <c r="J100" s="21">
        <f>ROUND('2019'!J100/4,0)</f>
        <v>0</v>
      </c>
      <c r="K100" s="21">
        <f>ROUND('2019'!K100/4,0)</f>
        <v>0</v>
      </c>
      <c r="L100" s="21">
        <f>ROUND('2019'!L100/4,0)</f>
        <v>0</v>
      </c>
      <c r="M100" s="21">
        <f>ROUND('2019'!M100/4,0)</f>
        <v>0</v>
      </c>
      <c r="N100" s="21">
        <f>ROUND('2019'!N100/4,0)</f>
        <v>0</v>
      </c>
      <c r="O100" s="21">
        <f>ROUND('2019'!O100/4,0)</f>
        <v>0</v>
      </c>
      <c r="P100" s="21">
        <f>ROUND('2019'!Q100/4,0)</f>
        <v>0</v>
      </c>
      <c r="Q100" s="21">
        <f>ROUND('2019'!R100/4,0)</f>
        <v>0</v>
      </c>
      <c r="R100" s="21">
        <f>ROUND('2019'!S100/4,0)</f>
        <v>0</v>
      </c>
      <c r="S100" s="21">
        <f>ROUND('2019'!T100/4,0)</f>
        <v>0</v>
      </c>
      <c r="T100" s="21">
        <f>ROUND('2019'!U100/4,0)</f>
        <v>0</v>
      </c>
      <c r="U100" s="21">
        <f>ROUND('2019'!V100/4,0)</f>
        <v>0</v>
      </c>
      <c r="V100" s="21">
        <f>ROUND('2019'!W100/4,0)</f>
        <v>0</v>
      </c>
      <c r="W100" s="21">
        <f>ROUND('2019'!X100/4,0)</f>
        <v>0</v>
      </c>
      <c r="X100" s="21">
        <f>ROUND('2019'!Y100/4,0)</f>
        <v>0</v>
      </c>
      <c r="Y100" s="21">
        <f>ROUND('2019'!Z100/4,0)</f>
        <v>0</v>
      </c>
      <c r="Z100" s="21">
        <f>ROUND('2019'!AB100/4,0)</f>
        <v>0</v>
      </c>
      <c r="AA100" s="21">
        <f>ROUND('2019'!AC100/4,0)</f>
        <v>0</v>
      </c>
      <c r="AB100" s="21">
        <f>ROUND('2019'!AD100/4,0)</f>
        <v>0</v>
      </c>
      <c r="AC100" s="21">
        <f>ROUND('2019'!AE100/4,0)</f>
        <v>4</v>
      </c>
      <c r="AD100" s="21">
        <f>ROUND('2019'!AF100/4,0)</f>
        <v>0</v>
      </c>
      <c r="AE100" s="21">
        <f>ROUND('2019'!AG100/4,0)</f>
        <v>0</v>
      </c>
      <c r="AF100" s="21">
        <f>ROUND('2019'!AH100/4,0)</f>
        <v>0</v>
      </c>
      <c r="AG100" s="21">
        <f>ROUND('2019'!AI100/4,0)</f>
        <v>0</v>
      </c>
      <c r="AH100" s="21">
        <f>ROUND('2019'!AJ100/4,0)</f>
        <v>0</v>
      </c>
      <c r="AI100" s="21">
        <f>ROUND('2019'!AK100/4,0)</f>
        <v>0</v>
      </c>
      <c r="AJ100" s="21">
        <f>ROUND('2019'!AM100/4,0)</f>
        <v>0</v>
      </c>
      <c r="AK100" s="21">
        <f>ROUND('2019'!AN100/4,0)</f>
        <v>0</v>
      </c>
      <c r="AL100" s="21">
        <f>ROUND('2019'!AO100/4,0)</f>
        <v>0</v>
      </c>
      <c r="AM100" s="21">
        <f>ROUND('2019'!AP100/4,0)</f>
        <v>2</v>
      </c>
      <c r="AN100" s="21">
        <f>ROUND('2019'!AQ100/4,0)</f>
        <v>0</v>
      </c>
      <c r="AO100" s="21">
        <f>ROUND('2019'!AR100/4,0)</f>
        <v>0</v>
      </c>
      <c r="AP100" s="21">
        <f>ROUND('2019'!AS100/4,0)</f>
        <v>0</v>
      </c>
      <c r="AQ100" s="21">
        <f>ROUND('2019'!AT100/4,0)</f>
        <v>0</v>
      </c>
      <c r="AR100" s="21">
        <f>ROUND('2019'!AU100/4,0)</f>
        <v>0</v>
      </c>
      <c r="AS100" s="21">
        <f>ROUND('2019'!AV100/4,0)</f>
        <v>0</v>
      </c>
      <c r="AT100" s="22">
        <f t="shared" si="4"/>
        <v>0</v>
      </c>
      <c r="AU100" s="23">
        <f t="shared" si="4"/>
        <v>0</v>
      </c>
      <c r="AV100" s="23">
        <f t="shared" si="4"/>
        <v>0</v>
      </c>
      <c r="AW100" s="23">
        <f t="shared" si="4"/>
        <v>37</v>
      </c>
      <c r="AX100" s="23">
        <f t="shared" si="6"/>
        <v>0</v>
      </c>
      <c r="AY100" s="23">
        <f t="shared" si="6"/>
        <v>0</v>
      </c>
      <c r="AZ100" s="23">
        <f t="shared" si="6"/>
        <v>0</v>
      </c>
      <c r="BA100" s="23">
        <f t="shared" si="6"/>
        <v>0</v>
      </c>
      <c r="BB100" s="23">
        <f t="shared" si="6"/>
        <v>0</v>
      </c>
      <c r="BC100" s="23">
        <f t="shared" si="6"/>
        <v>0</v>
      </c>
      <c r="BD100" s="24"/>
    </row>
    <row r="101" spans="1:56" s="33" customFormat="1" ht="20.25" customHeight="1" x14ac:dyDescent="0.25">
      <c r="A101" s="13">
        <v>1</v>
      </c>
      <c r="B101" s="34"/>
      <c r="C101" s="89"/>
      <c r="D101" s="89"/>
      <c r="E101" s="27" t="s">
        <v>19</v>
      </c>
      <c r="F101" s="27">
        <f>ROUND('2019'!F101/4,2)</f>
        <v>0</v>
      </c>
      <c r="G101" s="27">
        <f>ROUND('2019'!G101/4,2)</f>
        <v>8496.91</v>
      </c>
      <c r="H101" s="27">
        <f>ROUND('2019'!H101/4,2)</f>
        <v>0</v>
      </c>
      <c r="I101" s="27">
        <f>ROUND('2019'!I101/4,2)</f>
        <v>8496.91</v>
      </c>
      <c r="J101" s="27">
        <f>ROUND('2019'!J101/4,2)</f>
        <v>0</v>
      </c>
      <c r="K101" s="27">
        <f>ROUND('2019'!K101/4,2)</f>
        <v>0</v>
      </c>
      <c r="L101" s="27">
        <f>ROUND('2019'!L101/4,2)</f>
        <v>0</v>
      </c>
      <c r="M101" s="27">
        <f>ROUND('2019'!M101/4,2)</f>
        <v>0</v>
      </c>
      <c r="N101" s="27">
        <f>ROUND('2019'!N101/4,2)</f>
        <v>0</v>
      </c>
      <c r="O101" s="27">
        <f>ROUND('2019'!O101/4,2)</f>
        <v>0</v>
      </c>
      <c r="P101" s="27">
        <f>ROUND('2019'!Q101/4,2)</f>
        <v>0</v>
      </c>
      <c r="Q101" s="27">
        <f>ROUND('2019'!R101/4,2)</f>
        <v>0</v>
      </c>
      <c r="R101" s="27">
        <f>ROUND('2019'!S101/4,2)</f>
        <v>0</v>
      </c>
      <c r="S101" s="27">
        <f>ROUND('2019'!T101/4,2)</f>
        <v>0</v>
      </c>
      <c r="T101" s="27">
        <f>ROUND('2019'!U101/4,2)</f>
        <v>0</v>
      </c>
      <c r="U101" s="27">
        <f>ROUND('2019'!V101/4,2)</f>
        <v>0</v>
      </c>
      <c r="V101" s="27">
        <f>ROUND('2019'!W101/4,2)</f>
        <v>0</v>
      </c>
      <c r="W101" s="27">
        <f>ROUND('2019'!X101/4,2)</f>
        <v>0</v>
      </c>
      <c r="X101" s="27">
        <f>ROUND('2019'!Y101/4,2)</f>
        <v>0</v>
      </c>
      <c r="Y101" s="27">
        <f>ROUND('2019'!Z101/4,2)</f>
        <v>0</v>
      </c>
      <c r="Z101" s="27">
        <f>ROUND('2019'!AB101/4,2)</f>
        <v>0</v>
      </c>
      <c r="AA101" s="27">
        <f>ROUND('2019'!AC101/4,2)</f>
        <v>1132.24</v>
      </c>
      <c r="AB101" s="27">
        <f>ROUND('2019'!AD101/4,2)</f>
        <v>0</v>
      </c>
      <c r="AC101" s="27">
        <f>ROUND('2019'!AE101/4,2)</f>
        <v>1132.24</v>
      </c>
      <c r="AD101" s="27">
        <f>ROUND('2019'!AF101/4,2)</f>
        <v>0</v>
      </c>
      <c r="AE101" s="27">
        <f>ROUND('2019'!AG101/4,2)</f>
        <v>0</v>
      </c>
      <c r="AF101" s="27">
        <f>ROUND('2019'!AH101/4,2)</f>
        <v>0</v>
      </c>
      <c r="AG101" s="27">
        <f>ROUND('2019'!AI101/4,2)</f>
        <v>0</v>
      </c>
      <c r="AH101" s="27">
        <f>ROUND('2019'!AJ101/4,2)</f>
        <v>0</v>
      </c>
      <c r="AI101" s="27">
        <f>ROUND('2019'!AK101/4,2)</f>
        <v>0</v>
      </c>
      <c r="AJ101" s="27">
        <f>ROUND('2019'!AM101/4,2)</f>
        <v>0</v>
      </c>
      <c r="AK101" s="27">
        <f>ROUND('2019'!AN101/4,2)</f>
        <v>571.22</v>
      </c>
      <c r="AL101" s="27">
        <f>ROUND('2019'!AO101/4,2)</f>
        <v>0</v>
      </c>
      <c r="AM101" s="27">
        <f>ROUND('2019'!AP101/4,2)</f>
        <v>571.22</v>
      </c>
      <c r="AN101" s="27">
        <f>ROUND('2019'!AQ101/4,2)</f>
        <v>0</v>
      </c>
      <c r="AO101" s="27">
        <f>ROUND('2019'!AR101/4,2)</f>
        <v>0</v>
      </c>
      <c r="AP101" s="27">
        <f>ROUND('2019'!AS101/4,2)</f>
        <v>0</v>
      </c>
      <c r="AQ101" s="27">
        <f>ROUND('2019'!AT101/4,2)</f>
        <v>0</v>
      </c>
      <c r="AR101" s="27">
        <f>ROUND('2019'!AU101/4,2)</f>
        <v>0</v>
      </c>
      <c r="AS101" s="27">
        <f>ROUND('2019'!AV101/4,2)</f>
        <v>0</v>
      </c>
      <c r="AT101" s="28">
        <f t="shared" si="4"/>
        <v>0</v>
      </c>
      <c r="AU101" s="29">
        <f t="shared" si="4"/>
        <v>10200.369999999999</v>
      </c>
      <c r="AV101" s="29">
        <f t="shared" si="4"/>
        <v>0</v>
      </c>
      <c r="AW101" s="29">
        <f t="shared" si="4"/>
        <v>10200.369999999999</v>
      </c>
      <c r="AX101" s="29">
        <f t="shared" si="6"/>
        <v>0</v>
      </c>
      <c r="AY101" s="29">
        <f t="shared" si="6"/>
        <v>0</v>
      </c>
      <c r="AZ101" s="29">
        <f t="shared" si="6"/>
        <v>0</v>
      </c>
      <c r="BA101" s="29">
        <f t="shared" si="6"/>
        <v>0</v>
      </c>
      <c r="BB101" s="29">
        <f t="shared" si="6"/>
        <v>0</v>
      </c>
      <c r="BC101" s="29">
        <f t="shared" si="6"/>
        <v>0</v>
      </c>
      <c r="BD101" s="30">
        <f t="shared" si="5"/>
        <v>10200.369999999999</v>
      </c>
    </row>
    <row r="102" spans="1:56" s="25" customFormat="1" ht="20.25" customHeight="1" x14ac:dyDescent="0.25">
      <c r="A102" s="13">
        <v>1</v>
      </c>
      <c r="B102" s="35"/>
      <c r="C102" s="88">
        <v>54</v>
      </c>
      <c r="D102" s="88" t="s">
        <v>196</v>
      </c>
      <c r="E102" s="21" t="s">
        <v>18</v>
      </c>
      <c r="F102" s="21">
        <f>ROUND('2019'!F102/4,0)</f>
        <v>0</v>
      </c>
      <c r="G102" s="21">
        <f>ROUND('2019'!G102/4,0)</f>
        <v>0</v>
      </c>
      <c r="H102" s="21">
        <f>ROUND('2019'!H102/4,0)</f>
        <v>3</v>
      </c>
      <c r="I102" s="21">
        <f>ROUND('2019'!I102/4,0)</f>
        <v>16</v>
      </c>
      <c r="J102" s="21">
        <f>ROUND('2019'!J102/4,0)</f>
        <v>0</v>
      </c>
      <c r="K102" s="21">
        <f>ROUND('2019'!K102/4,0)</f>
        <v>0</v>
      </c>
      <c r="L102" s="21">
        <f>ROUND('2019'!L102/4,0)</f>
        <v>0</v>
      </c>
      <c r="M102" s="21">
        <f>ROUND('2019'!M102/4,0)</f>
        <v>0</v>
      </c>
      <c r="N102" s="21">
        <f>ROUND('2019'!N102/4,0)</f>
        <v>0</v>
      </c>
      <c r="O102" s="21">
        <f>ROUND('2019'!O102/4,0)</f>
        <v>0</v>
      </c>
      <c r="P102" s="21">
        <f>ROUND('2019'!Q102/4,0)</f>
        <v>0</v>
      </c>
      <c r="Q102" s="21">
        <f>ROUND('2019'!R102/4,0)</f>
        <v>0</v>
      </c>
      <c r="R102" s="21">
        <f>ROUND('2019'!S102/4,0)</f>
        <v>0</v>
      </c>
      <c r="S102" s="21">
        <f>ROUND('2019'!T102/4,0)</f>
        <v>1</v>
      </c>
      <c r="T102" s="21">
        <f>ROUND('2019'!U102/4,0)</f>
        <v>0</v>
      </c>
      <c r="U102" s="21">
        <f>ROUND('2019'!V102/4,0)</f>
        <v>0</v>
      </c>
      <c r="V102" s="21">
        <f>ROUND('2019'!W102/4,0)</f>
        <v>0</v>
      </c>
      <c r="W102" s="21">
        <f>ROUND('2019'!X102/4,0)</f>
        <v>0</v>
      </c>
      <c r="X102" s="21">
        <f>ROUND('2019'!Y102/4,0)</f>
        <v>0</v>
      </c>
      <c r="Y102" s="21">
        <f>ROUND('2019'!Z102/4,0)</f>
        <v>0</v>
      </c>
      <c r="Z102" s="21">
        <f>ROUND('2019'!AB102/4,0)</f>
        <v>0</v>
      </c>
      <c r="AA102" s="21">
        <f>ROUND('2019'!AC102/4,0)</f>
        <v>0</v>
      </c>
      <c r="AB102" s="21">
        <f>ROUND('2019'!AD102/4,0)</f>
        <v>0</v>
      </c>
      <c r="AC102" s="21">
        <f>ROUND('2019'!AE102/4,0)</f>
        <v>4</v>
      </c>
      <c r="AD102" s="21">
        <f>ROUND('2019'!AF102/4,0)</f>
        <v>0</v>
      </c>
      <c r="AE102" s="21">
        <f>ROUND('2019'!AG102/4,0)</f>
        <v>0</v>
      </c>
      <c r="AF102" s="21">
        <f>ROUND('2019'!AH102/4,0)</f>
        <v>0</v>
      </c>
      <c r="AG102" s="21">
        <f>ROUND('2019'!AI102/4,0)</f>
        <v>0</v>
      </c>
      <c r="AH102" s="21">
        <f>ROUND('2019'!AJ102/4,0)</f>
        <v>0</v>
      </c>
      <c r="AI102" s="21">
        <f>ROUND('2019'!AK102/4,0)</f>
        <v>0</v>
      </c>
      <c r="AJ102" s="21">
        <f>ROUND('2019'!AM102/4,0)</f>
        <v>0</v>
      </c>
      <c r="AK102" s="21">
        <f>ROUND('2019'!AN102/4,0)</f>
        <v>0</v>
      </c>
      <c r="AL102" s="21">
        <f>ROUND('2019'!AO102/4,0)</f>
        <v>22</v>
      </c>
      <c r="AM102" s="21">
        <f>ROUND('2019'!AP102/4,0)</f>
        <v>4</v>
      </c>
      <c r="AN102" s="21">
        <f>ROUND('2019'!AQ102/4,0)</f>
        <v>0</v>
      </c>
      <c r="AO102" s="21">
        <f>ROUND('2019'!AR102/4,0)</f>
        <v>0</v>
      </c>
      <c r="AP102" s="21">
        <f>ROUND('2019'!AS102/4,0)</f>
        <v>0</v>
      </c>
      <c r="AQ102" s="21">
        <f>ROUND('2019'!AT102/4,0)</f>
        <v>0</v>
      </c>
      <c r="AR102" s="21">
        <f>ROUND('2019'!AU102/4,0)</f>
        <v>0</v>
      </c>
      <c r="AS102" s="21">
        <f>ROUND('2019'!AV102/4,0)</f>
        <v>0</v>
      </c>
      <c r="AT102" s="22">
        <f t="shared" si="4"/>
        <v>0</v>
      </c>
      <c r="AU102" s="23">
        <f t="shared" si="4"/>
        <v>0</v>
      </c>
      <c r="AV102" s="23">
        <f t="shared" si="4"/>
        <v>25</v>
      </c>
      <c r="AW102" s="23">
        <f t="shared" si="4"/>
        <v>25</v>
      </c>
      <c r="AX102" s="23">
        <f t="shared" si="6"/>
        <v>0</v>
      </c>
      <c r="AY102" s="23">
        <f t="shared" si="6"/>
        <v>0</v>
      </c>
      <c r="AZ102" s="23">
        <f t="shared" si="6"/>
        <v>0</v>
      </c>
      <c r="BA102" s="23">
        <f t="shared" si="6"/>
        <v>0</v>
      </c>
      <c r="BB102" s="23">
        <f t="shared" si="6"/>
        <v>0</v>
      </c>
      <c r="BC102" s="23">
        <f t="shared" si="6"/>
        <v>0</v>
      </c>
      <c r="BD102" s="24"/>
    </row>
    <row r="103" spans="1:56" s="33" customFormat="1" ht="20.25" customHeight="1" x14ac:dyDescent="0.25">
      <c r="A103" s="13">
        <v>1</v>
      </c>
      <c r="B103" s="34"/>
      <c r="C103" s="89"/>
      <c r="D103" s="89"/>
      <c r="E103" s="27" t="s">
        <v>19</v>
      </c>
      <c r="F103" s="27">
        <f>ROUND('2019'!F103/4,2)</f>
        <v>0</v>
      </c>
      <c r="G103" s="27">
        <f>ROUND('2019'!G103/4,2)</f>
        <v>28450.26</v>
      </c>
      <c r="H103" s="27">
        <f>ROUND('2019'!H103/4,2)</f>
        <v>1485.54</v>
      </c>
      <c r="I103" s="27">
        <f>ROUND('2019'!I103/4,2)</f>
        <v>26964.720000000001</v>
      </c>
      <c r="J103" s="27">
        <f>ROUND('2019'!J103/4,2)</f>
        <v>0</v>
      </c>
      <c r="K103" s="27">
        <f>ROUND('2019'!K103/4,2)</f>
        <v>0</v>
      </c>
      <c r="L103" s="27">
        <f>ROUND('2019'!L103/4,2)</f>
        <v>0</v>
      </c>
      <c r="M103" s="27">
        <f>ROUND('2019'!M103/4,2)</f>
        <v>0</v>
      </c>
      <c r="N103" s="27">
        <f>ROUND('2019'!N103/4,2)</f>
        <v>0</v>
      </c>
      <c r="O103" s="27">
        <f>ROUND('2019'!O103/4,2)</f>
        <v>0</v>
      </c>
      <c r="P103" s="27">
        <f>ROUND('2019'!Q103/4,2)</f>
        <v>0</v>
      </c>
      <c r="Q103" s="27">
        <f>ROUND('2019'!R103/4,2)</f>
        <v>969.04</v>
      </c>
      <c r="R103" s="27">
        <f>ROUND('2019'!S103/4,2)</f>
        <v>0</v>
      </c>
      <c r="S103" s="27">
        <f>ROUND('2019'!T103/4,2)</f>
        <v>969.04</v>
      </c>
      <c r="T103" s="27">
        <f>ROUND('2019'!U103/4,2)</f>
        <v>0</v>
      </c>
      <c r="U103" s="27">
        <f>ROUND('2019'!V103/4,2)</f>
        <v>0</v>
      </c>
      <c r="V103" s="27">
        <f>ROUND('2019'!W103/4,2)</f>
        <v>0</v>
      </c>
      <c r="W103" s="27">
        <f>ROUND('2019'!X103/4,2)</f>
        <v>0</v>
      </c>
      <c r="X103" s="27">
        <f>ROUND('2019'!Y103/4,2)</f>
        <v>0</v>
      </c>
      <c r="Y103" s="27">
        <f>ROUND('2019'!Z103/4,2)</f>
        <v>0</v>
      </c>
      <c r="Z103" s="27">
        <f>ROUND('2019'!AB103/4,2)</f>
        <v>0</v>
      </c>
      <c r="AA103" s="27">
        <f>ROUND('2019'!AC103/4,2)</f>
        <v>7036.11</v>
      </c>
      <c r="AB103" s="27">
        <f>ROUND('2019'!AD103/4,2)</f>
        <v>0</v>
      </c>
      <c r="AC103" s="27">
        <f>ROUND('2019'!AE103/4,2)</f>
        <v>7036.11</v>
      </c>
      <c r="AD103" s="27">
        <f>ROUND('2019'!AF103/4,2)</f>
        <v>0</v>
      </c>
      <c r="AE103" s="27">
        <f>ROUND('2019'!AG103/4,2)</f>
        <v>0</v>
      </c>
      <c r="AF103" s="27">
        <f>ROUND('2019'!AH103/4,2)</f>
        <v>0</v>
      </c>
      <c r="AG103" s="27">
        <f>ROUND('2019'!AI103/4,2)</f>
        <v>0</v>
      </c>
      <c r="AH103" s="27">
        <f>ROUND('2019'!AJ103/4,2)</f>
        <v>0</v>
      </c>
      <c r="AI103" s="27">
        <f>ROUND('2019'!AK103/4,2)</f>
        <v>0</v>
      </c>
      <c r="AJ103" s="27">
        <f>ROUND('2019'!AM103/4,2)</f>
        <v>0</v>
      </c>
      <c r="AK103" s="27">
        <f>ROUND('2019'!AN103/4,2)</f>
        <v>19060.189999999999</v>
      </c>
      <c r="AL103" s="27">
        <f>ROUND('2019'!AO103/4,2)</f>
        <v>11897.69</v>
      </c>
      <c r="AM103" s="27">
        <f>ROUND('2019'!AP103/4,2)</f>
        <v>7162.5</v>
      </c>
      <c r="AN103" s="27">
        <f>ROUND('2019'!AQ103/4,2)</f>
        <v>0</v>
      </c>
      <c r="AO103" s="27">
        <f>ROUND('2019'!AR103/4,2)</f>
        <v>0</v>
      </c>
      <c r="AP103" s="27">
        <f>ROUND('2019'!AS103/4,2)</f>
        <v>0</v>
      </c>
      <c r="AQ103" s="27">
        <f>ROUND('2019'!AT103/4,2)</f>
        <v>0</v>
      </c>
      <c r="AR103" s="27">
        <f>ROUND('2019'!AU103/4,2)</f>
        <v>0</v>
      </c>
      <c r="AS103" s="27">
        <f>ROUND('2019'!AV103/4,2)</f>
        <v>0</v>
      </c>
      <c r="AT103" s="28">
        <f t="shared" si="4"/>
        <v>0</v>
      </c>
      <c r="AU103" s="29">
        <f t="shared" si="4"/>
        <v>55515.6</v>
      </c>
      <c r="AV103" s="29">
        <f t="shared" si="4"/>
        <v>13383.23</v>
      </c>
      <c r="AW103" s="29">
        <f t="shared" si="4"/>
        <v>42132.37</v>
      </c>
      <c r="AX103" s="29">
        <f t="shared" si="6"/>
        <v>0</v>
      </c>
      <c r="AY103" s="29">
        <f t="shared" si="6"/>
        <v>0</v>
      </c>
      <c r="AZ103" s="29">
        <f t="shared" si="6"/>
        <v>0</v>
      </c>
      <c r="BA103" s="29">
        <f t="shared" si="6"/>
        <v>0</v>
      </c>
      <c r="BB103" s="29">
        <f t="shared" si="6"/>
        <v>0</v>
      </c>
      <c r="BC103" s="29">
        <f t="shared" si="6"/>
        <v>0</v>
      </c>
      <c r="BD103" s="30">
        <f t="shared" si="5"/>
        <v>55515.6</v>
      </c>
    </row>
    <row r="104" spans="1:56" s="25" customFormat="1" ht="20.25" customHeight="1" x14ac:dyDescent="0.25">
      <c r="A104" s="13">
        <v>1</v>
      </c>
      <c r="B104" s="35"/>
      <c r="C104" s="88">
        <v>55</v>
      </c>
      <c r="D104" s="94" t="s">
        <v>197</v>
      </c>
      <c r="E104" s="21" t="s">
        <v>18</v>
      </c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2">
        <f t="shared" si="4"/>
        <v>0</v>
      </c>
      <c r="AU104" s="23">
        <f t="shared" si="4"/>
        <v>0</v>
      </c>
      <c r="AV104" s="23">
        <f t="shared" si="4"/>
        <v>0</v>
      </c>
      <c r="AW104" s="23">
        <f t="shared" si="4"/>
        <v>0</v>
      </c>
      <c r="AX104" s="23">
        <f t="shared" si="6"/>
        <v>0</v>
      </c>
      <c r="AY104" s="23">
        <f t="shared" si="6"/>
        <v>0</v>
      </c>
      <c r="AZ104" s="23">
        <f t="shared" si="6"/>
        <v>0</v>
      </c>
      <c r="BA104" s="23">
        <f t="shared" si="6"/>
        <v>0</v>
      </c>
      <c r="BB104" s="23">
        <f t="shared" si="6"/>
        <v>0</v>
      </c>
      <c r="BC104" s="23">
        <f t="shared" si="6"/>
        <v>0</v>
      </c>
      <c r="BD104" s="24"/>
    </row>
    <row r="105" spans="1:56" s="33" customFormat="1" ht="20.25" customHeight="1" x14ac:dyDescent="0.25">
      <c r="A105" s="13">
        <v>1</v>
      </c>
      <c r="B105" s="34"/>
      <c r="C105" s="89"/>
      <c r="D105" s="95"/>
      <c r="E105" s="27" t="s">
        <v>19</v>
      </c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8">
        <f t="shared" si="4"/>
        <v>0</v>
      </c>
      <c r="AU105" s="29">
        <f t="shared" si="4"/>
        <v>0</v>
      </c>
      <c r="AV105" s="29">
        <f t="shared" si="4"/>
        <v>0</v>
      </c>
      <c r="AW105" s="29">
        <f t="shared" si="4"/>
        <v>0</v>
      </c>
      <c r="AX105" s="29">
        <f t="shared" si="6"/>
        <v>0</v>
      </c>
      <c r="AY105" s="29">
        <f t="shared" si="6"/>
        <v>0</v>
      </c>
      <c r="AZ105" s="29">
        <f t="shared" si="6"/>
        <v>0</v>
      </c>
      <c r="BA105" s="29">
        <f t="shared" si="6"/>
        <v>0</v>
      </c>
      <c r="BB105" s="29">
        <f t="shared" si="6"/>
        <v>0</v>
      </c>
      <c r="BC105" s="29">
        <f t="shared" si="6"/>
        <v>0</v>
      </c>
      <c r="BD105" s="30">
        <f t="shared" si="5"/>
        <v>0</v>
      </c>
    </row>
    <row r="106" spans="1:56" s="25" customFormat="1" ht="20.25" customHeight="1" x14ac:dyDescent="0.25">
      <c r="A106" s="13">
        <v>1</v>
      </c>
      <c r="B106" s="35"/>
      <c r="C106" s="88">
        <v>56</v>
      </c>
      <c r="D106" s="88" t="s">
        <v>203</v>
      </c>
      <c r="E106" s="21" t="s">
        <v>18</v>
      </c>
      <c r="F106" s="21">
        <f>ROUND('2019'!F106/4,0)</f>
        <v>0</v>
      </c>
      <c r="G106" s="21">
        <f>ROUND('2019'!G106/4,0)</f>
        <v>0</v>
      </c>
      <c r="H106" s="21">
        <f>ROUND('2019'!H106/4,0)</f>
        <v>0</v>
      </c>
      <c r="I106" s="21">
        <f>ROUND('2019'!I106/4,0)</f>
        <v>0</v>
      </c>
      <c r="J106" s="21">
        <f>ROUND('2019'!J106/4,0)</f>
        <v>0</v>
      </c>
      <c r="K106" s="21">
        <f>ROUND('2019'!K106/4,0)</f>
        <v>0</v>
      </c>
      <c r="L106" s="21">
        <f>ROUND('2019'!L106/4,0)</f>
        <v>0</v>
      </c>
      <c r="M106" s="21">
        <f>ROUND('2019'!M106/4,0)</f>
        <v>0</v>
      </c>
      <c r="N106" s="21">
        <f>ROUND('2019'!N106/4,0)</f>
        <v>0</v>
      </c>
      <c r="O106" s="21">
        <f>ROUND('2019'!O106/4,0)</f>
        <v>10</v>
      </c>
      <c r="P106" s="21">
        <f>ROUND('2019'!Q106/4,0)</f>
        <v>0</v>
      </c>
      <c r="Q106" s="21">
        <f>ROUND('2019'!R106/4,0)</f>
        <v>0</v>
      </c>
      <c r="R106" s="21">
        <f>ROUND('2019'!S106/4,0)</f>
        <v>0</v>
      </c>
      <c r="S106" s="21">
        <f>ROUND('2019'!T106/4,0)</f>
        <v>0</v>
      </c>
      <c r="T106" s="21">
        <f>ROUND('2019'!U106/4,0)</f>
        <v>0</v>
      </c>
      <c r="U106" s="21">
        <f>ROUND('2019'!V106/4,0)</f>
        <v>0</v>
      </c>
      <c r="V106" s="21">
        <f>ROUND('2019'!W106/4,0)</f>
        <v>0</v>
      </c>
      <c r="W106" s="21">
        <f>ROUND('2019'!X106/4,0)</f>
        <v>0</v>
      </c>
      <c r="X106" s="21">
        <f>ROUND('2019'!Y106/4,0)</f>
        <v>0</v>
      </c>
      <c r="Y106" s="21">
        <f>ROUND('2019'!Z106/4,0)</f>
        <v>1</v>
      </c>
      <c r="Z106" s="21">
        <f>ROUND('2019'!AB106/4,0)</f>
        <v>0</v>
      </c>
      <c r="AA106" s="21">
        <f>ROUND('2019'!AC106/4,0)</f>
        <v>0</v>
      </c>
      <c r="AB106" s="21">
        <f>ROUND('2019'!AD106/4,0)</f>
        <v>0</v>
      </c>
      <c r="AC106" s="21">
        <f>ROUND('2019'!AE106/4,0)</f>
        <v>0</v>
      </c>
      <c r="AD106" s="21">
        <f>ROUND('2019'!AF106/4,0)</f>
        <v>0</v>
      </c>
      <c r="AE106" s="21">
        <f>ROUND('2019'!AG106/4,0)</f>
        <v>0</v>
      </c>
      <c r="AF106" s="21">
        <f>ROUND('2019'!AH106/4,0)</f>
        <v>0</v>
      </c>
      <c r="AG106" s="21">
        <f>ROUND('2019'!AI106/4,0)</f>
        <v>0</v>
      </c>
      <c r="AH106" s="21">
        <f>ROUND('2019'!AJ106/4,0)</f>
        <v>0</v>
      </c>
      <c r="AI106" s="21">
        <f>ROUND('2019'!AK106/4,0)</f>
        <v>2</v>
      </c>
      <c r="AJ106" s="21">
        <f>ROUND('2019'!AM106/4,0)</f>
        <v>0</v>
      </c>
      <c r="AK106" s="21">
        <f>ROUND('2019'!AN106/4,0)</f>
        <v>0</v>
      </c>
      <c r="AL106" s="21">
        <f>ROUND('2019'!AO106/4,0)</f>
        <v>0</v>
      </c>
      <c r="AM106" s="21">
        <f>ROUND('2019'!AP106/4,0)</f>
        <v>0</v>
      </c>
      <c r="AN106" s="21">
        <f>ROUND('2019'!AQ106/4,0)</f>
        <v>0</v>
      </c>
      <c r="AO106" s="21">
        <f>ROUND('2019'!AR106/4,0)</f>
        <v>0</v>
      </c>
      <c r="AP106" s="21">
        <f>ROUND('2019'!AS106/4,0)</f>
        <v>0</v>
      </c>
      <c r="AQ106" s="21">
        <f>ROUND('2019'!AT106/4,0)</f>
        <v>0</v>
      </c>
      <c r="AR106" s="21">
        <f>ROUND('2019'!AU106/4,0)</f>
        <v>0</v>
      </c>
      <c r="AS106" s="21">
        <f>ROUND('2019'!AV106/4,0)</f>
        <v>5</v>
      </c>
      <c r="AT106" s="22">
        <f t="shared" si="4"/>
        <v>0</v>
      </c>
      <c r="AU106" s="23">
        <f t="shared" si="4"/>
        <v>0</v>
      </c>
      <c r="AV106" s="23">
        <f t="shared" si="4"/>
        <v>0</v>
      </c>
      <c r="AW106" s="23">
        <f t="shared" si="4"/>
        <v>0</v>
      </c>
      <c r="AX106" s="23">
        <f t="shared" si="6"/>
        <v>0</v>
      </c>
      <c r="AY106" s="23">
        <f t="shared" si="6"/>
        <v>0</v>
      </c>
      <c r="AZ106" s="23">
        <f t="shared" si="6"/>
        <v>0</v>
      </c>
      <c r="BA106" s="23">
        <f t="shared" si="6"/>
        <v>0</v>
      </c>
      <c r="BB106" s="23">
        <f t="shared" si="6"/>
        <v>0</v>
      </c>
      <c r="BC106" s="23">
        <f t="shared" si="6"/>
        <v>18</v>
      </c>
      <c r="BD106" s="24"/>
    </row>
    <row r="107" spans="1:56" s="33" customFormat="1" ht="20.25" customHeight="1" x14ac:dyDescent="0.25">
      <c r="A107" s="13">
        <v>1</v>
      </c>
      <c r="B107" s="34"/>
      <c r="C107" s="89"/>
      <c r="D107" s="89" t="s">
        <v>203</v>
      </c>
      <c r="E107" s="27" t="s">
        <v>19</v>
      </c>
      <c r="F107" s="27">
        <f>ROUND('2019'!F107/4,2)</f>
        <v>0</v>
      </c>
      <c r="G107" s="27">
        <f>ROUND('2019'!G107/4,2)</f>
        <v>0</v>
      </c>
      <c r="H107" s="27">
        <f>ROUND('2019'!H107/4,2)</f>
        <v>0</v>
      </c>
      <c r="I107" s="27">
        <f>ROUND('2019'!I107/4,2)</f>
        <v>0</v>
      </c>
      <c r="J107" s="27">
        <f>ROUND('2019'!J107/4,2)</f>
        <v>0</v>
      </c>
      <c r="K107" s="27">
        <f>ROUND('2019'!K107/4,2)</f>
        <v>0</v>
      </c>
      <c r="L107" s="27">
        <f>ROUND('2019'!L107/4,2)</f>
        <v>0</v>
      </c>
      <c r="M107" s="27">
        <f>ROUND('2019'!M107/4,2)</f>
        <v>0</v>
      </c>
      <c r="N107" s="27">
        <f>ROUND('2019'!N107/4,2)</f>
        <v>0</v>
      </c>
      <c r="O107" s="27">
        <f>ROUND('2019'!O107/4,2)</f>
        <v>166019.97</v>
      </c>
      <c r="P107" s="27">
        <f>ROUND('2019'!Q107/4,2)</f>
        <v>0</v>
      </c>
      <c r="Q107" s="27">
        <f>ROUND('2019'!R107/4,2)</f>
        <v>0</v>
      </c>
      <c r="R107" s="27">
        <f>ROUND('2019'!S107/4,2)</f>
        <v>0</v>
      </c>
      <c r="S107" s="27">
        <f>ROUND('2019'!T107/4,2)</f>
        <v>0</v>
      </c>
      <c r="T107" s="27">
        <f>ROUND('2019'!U107/4,2)</f>
        <v>0</v>
      </c>
      <c r="U107" s="27">
        <f>ROUND('2019'!V107/4,2)</f>
        <v>0</v>
      </c>
      <c r="V107" s="27">
        <f>ROUND('2019'!W107/4,2)</f>
        <v>0</v>
      </c>
      <c r="W107" s="27">
        <f>ROUND('2019'!X107/4,2)</f>
        <v>0</v>
      </c>
      <c r="X107" s="27">
        <f>ROUND('2019'!Y107/4,2)</f>
        <v>0</v>
      </c>
      <c r="Y107" s="27">
        <f>ROUND('2019'!Z107/4,2)</f>
        <v>10467.11</v>
      </c>
      <c r="Z107" s="27">
        <f>ROUND('2019'!AB107/4,2)</f>
        <v>0</v>
      </c>
      <c r="AA107" s="27">
        <f>ROUND('2019'!AC107/4,2)</f>
        <v>0</v>
      </c>
      <c r="AB107" s="27">
        <f>ROUND('2019'!AD107/4,2)</f>
        <v>0</v>
      </c>
      <c r="AC107" s="27">
        <f>ROUND('2019'!AE107/4,2)</f>
        <v>0</v>
      </c>
      <c r="AD107" s="27">
        <f>ROUND('2019'!AF107/4,2)</f>
        <v>0</v>
      </c>
      <c r="AE107" s="27">
        <f>ROUND('2019'!AG107/4,2)</f>
        <v>0</v>
      </c>
      <c r="AF107" s="27">
        <f>ROUND('2019'!AH107/4,2)</f>
        <v>0</v>
      </c>
      <c r="AG107" s="27">
        <f>ROUND('2019'!AI107/4,2)</f>
        <v>0</v>
      </c>
      <c r="AH107" s="27">
        <f>ROUND('2019'!AJ107/4,2)</f>
        <v>0</v>
      </c>
      <c r="AI107" s="27">
        <f>ROUND('2019'!AK107/4,2)</f>
        <v>28203.040000000001</v>
      </c>
      <c r="AJ107" s="27">
        <f>ROUND('2019'!AM107/4,2)</f>
        <v>0</v>
      </c>
      <c r="AK107" s="27">
        <f>ROUND('2019'!AN107/4,2)</f>
        <v>0</v>
      </c>
      <c r="AL107" s="27">
        <f>ROUND('2019'!AO107/4,2)</f>
        <v>0</v>
      </c>
      <c r="AM107" s="27">
        <f>ROUND('2019'!AP107/4,2)</f>
        <v>0</v>
      </c>
      <c r="AN107" s="27">
        <f>ROUND('2019'!AQ107/4,2)</f>
        <v>0</v>
      </c>
      <c r="AO107" s="27">
        <f>ROUND('2019'!AR107/4,2)</f>
        <v>0</v>
      </c>
      <c r="AP107" s="27">
        <f>ROUND('2019'!AS107/4,2)</f>
        <v>0</v>
      </c>
      <c r="AQ107" s="27">
        <f>ROUND('2019'!AT107/4,2)</f>
        <v>0</v>
      </c>
      <c r="AR107" s="27">
        <f>ROUND('2019'!AU107/4,2)</f>
        <v>0</v>
      </c>
      <c r="AS107" s="27">
        <f>ROUND('2019'!AV107/4,2)</f>
        <v>86062.89</v>
      </c>
      <c r="AT107" s="28">
        <f t="shared" si="4"/>
        <v>0</v>
      </c>
      <c r="AU107" s="29">
        <f t="shared" si="4"/>
        <v>0</v>
      </c>
      <c r="AV107" s="29">
        <f t="shared" si="4"/>
        <v>0</v>
      </c>
      <c r="AW107" s="29">
        <f t="shared" si="4"/>
        <v>0</v>
      </c>
      <c r="AX107" s="29">
        <f t="shared" si="6"/>
        <v>0</v>
      </c>
      <c r="AY107" s="29">
        <f t="shared" si="6"/>
        <v>0</v>
      </c>
      <c r="AZ107" s="29">
        <f t="shared" si="6"/>
        <v>0</v>
      </c>
      <c r="BA107" s="29">
        <f t="shared" si="6"/>
        <v>0</v>
      </c>
      <c r="BB107" s="29">
        <f t="shared" si="6"/>
        <v>0</v>
      </c>
      <c r="BC107" s="29">
        <f t="shared" si="6"/>
        <v>290753.01</v>
      </c>
      <c r="BD107" s="30">
        <f t="shared" si="5"/>
        <v>290753.01</v>
      </c>
    </row>
    <row r="108" spans="1:56" s="38" customFormat="1" ht="24" customHeight="1" x14ac:dyDescent="0.25">
      <c r="A108" s="13">
        <v>1</v>
      </c>
      <c r="B108" s="36"/>
      <c r="C108" s="88"/>
      <c r="D108" s="92" t="s">
        <v>88</v>
      </c>
      <c r="E108" s="37" t="s">
        <v>18</v>
      </c>
      <c r="F108" s="37">
        <f t="shared" ref="F108" si="7">SUM(F106,F104,F102,F100,F98,F96,F94,F92,F90,F88,F86,F84,F82,F80,F78,F76,F74,F72,F70,F68,F66,F64,F62,F60,F58,F56,F54,F52,F50,F48,F46,F44,F42,F40,F38,F36,F34,F32,F30,F28,F26,F24,F22,F20,F18,F16,F14,F12,F10,F8)</f>
        <v>30908</v>
      </c>
      <c r="G108" s="37">
        <f t="shared" ref="G108:AS109" si="8">SUM(G106,G104,G102,G100,G98,G96,G94,G92,G90,G88,G86,G84,G82,G80,G78,G76,G74,G72,G70,G68,G66,G64,G62,G60,G58,G56,G54,G52,G50,G48,G46,G44,G42,G40,G38,G36,G34,G32,G30,G28,G26,G24,G22,G20,G18,G16,G14,G12,G10,G8)</f>
        <v>0</v>
      </c>
      <c r="H108" s="37">
        <f t="shared" si="8"/>
        <v>220994</v>
      </c>
      <c r="I108" s="37">
        <f t="shared" si="8"/>
        <v>174293</v>
      </c>
      <c r="J108" s="37">
        <f t="shared" si="8"/>
        <v>47364</v>
      </c>
      <c r="K108" s="37">
        <f t="shared" si="8"/>
        <v>521</v>
      </c>
      <c r="L108" s="37">
        <f t="shared" si="8"/>
        <v>7502</v>
      </c>
      <c r="M108" s="37">
        <f t="shared" si="8"/>
        <v>113</v>
      </c>
      <c r="N108" s="37">
        <f t="shared" si="8"/>
        <v>456</v>
      </c>
      <c r="O108" s="37">
        <f t="shared" si="8"/>
        <v>5296</v>
      </c>
      <c r="P108" s="37">
        <f t="shared" si="8"/>
        <v>1284</v>
      </c>
      <c r="Q108" s="37">
        <f t="shared" si="8"/>
        <v>0</v>
      </c>
      <c r="R108" s="37">
        <f t="shared" si="8"/>
        <v>8690</v>
      </c>
      <c r="S108" s="37">
        <f t="shared" si="8"/>
        <v>7236</v>
      </c>
      <c r="T108" s="37">
        <f t="shared" si="8"/>
        <v>1861</v>
      </c>
      <c r="U108" s="37">
        <f t="shared" si="8"/>
        <v>0</v>
      </c>
      <c r="V108" s="37">
        <f t="shared" si="8"/>
        <v>300</v>
      </c>
      <c r="W108" s="37">
        <f t="shared" si="8"/>
        <v>2</v>
      </c>
      <c r="X108" s="37">
        <f t="shared" si="8"/>
        <v>9</v>
      </c>
      <c r="Y108" s="37">
        <f t="shared" si="8"/>
        <v>174</v>
      </c>
      <c r="Z108" s="37">
        <f t="shared" si="8"/>
        <v>11500</v>
      </c>
      <c r="AA108" s="37">
        <f t="shared" si="8"/>
        <v>0</v>
      </c>
      <c r="AB108" s="37">
        <f t="shared" si="8"/>
        <v>76159</v>
      </c>
      <c r="AC108" s="37">
        <f t="shared" si="8"/>
        <v>60494</v>
      </c>
      <c r="AD108" s="37">
        <f t="shared" si="8"/>
        <v>14602</v>
      </c>
      <c r="AE108" s="37">
        <f t="shared" si="8"/>
        <v>310</v>
      </c>
      <c r="AF108" s="37">
        <f t="shared" si="8"/>
        <v>2303</v>
      </c>
      <c r="AG108" s="37">
        <f t="shared" si="8"/>
        <v>55</v>
      </c>
      <c r="AH108" s="37">
        <f t="shared" si="8"/>
        <v>89</v>
      </c>
      <c r="AI108" s="37">
        <f t="shared" si="8"/>
        <v>1878</v>
      </c>
      <c r="AJ108" s="37">
        <f t="shared" si="8"/>
        <v>7707</v>
      </c>
      <c r="AK108" s="37">
        <f t="shared" si="8"/>
        <v>0</v>
      </c>
      <c r="AL108" s="37">
        <f t="shared" si="8"/>
        <v>52396</v>
      </c>
      <c r="AM108" s="37">
        <f t="shared" si="8"/>
        <v>46134</v>
      </c>
      <c r="AN108" s="37">
        <f t="shared" si="8"/>
        <v>12333</v>
      </c>
      <c r="AO108" s="37">
        <f t="shared" si="8"/>
        <v>75</v>
      </c>
      <c r="AP108" s="37">
        <f t="shared" si="8"/>
        <v>1806</v>
      </c>
      <c r="AQ108" s="37">
        <f t="shared" si="8"/>
        <v>24</v>
      </c>
      <c r="AR108" s="37">
        <f t="shared" si="8"/>
        <v>97</v>
      </c>
      <c r="AS108" s="37">
        <f t="shared" si="8"/>
        <v>1236</v>
      </c>
      <c r="AT108" s="22">
        <f t="shared" ref="AT108:BC109" si="9">AT8+AT10+AT12+AT14+AT16+AT18+AT20+AT22+AT24+AT26+AT28+AT30+AT32+AT34+AT36+AT38+AT40+AT42+AT44+AT46+AT48+AT50+AT52+AT54+AT56+AT58+AT60+AT62+AT64+AT66+AT68+AT70+AT72+AT74+AT76+AT78+AT80+AT82+AT84+AT86+AT88+AT90+AT92+AT94+AT96+AT98+AT100+AT102+AT104+AT106</f>
        <v>51399</v>
      </c>
      <c r="AU108" s="23">
        <f t="shared" si="9"/>
        <v>0</v>
      </c>
      <c r="AV108" s="23">
        <f t="shared" si="9"/>
        <v>358239</v>
      </c>
      <c r="AW108" s="23">
        <f t="shared" si="9"/>
        <v>288157</v>
      </c>
      <c r="AX108" s="23">
        <f t="shared" si="9"/>
        <v>76160</v>
      </c>
      <c r="AY108" s="23">
        <f t="shared" si="9"/>
        <v>906</v>
      </c>
      <c r="AZ108" s="23">
        <f t="shared" si="9"/>
        <v>11911</v>
      </c>
      <c r="BA108" s="23">
        <f t="shared" si="9"/>
        <v>194</v>
      </c>
      <c r="BB108" s="23">
        <f t="shared" si="9"/>
        <v>651</v>
      </c>
      <c r="BC108" s="23">
        <f t="shared" si="9"/>
        <v>8584</v>
      </c>
      <c r="BD108" s="24"/>
    </row>
    <row r="109" spans="1:56" s="42" customFormat="1" ht="16.95" customHeight="1" x14ac:dyDescent="0.25">
      <c r="A109" s="13">
        <v>1</v>
      </c>
      <c r="B109" s="39"/>
      <c r="C109" s="89"/>
      <c r="D109" s="93"/>
      <c r="E109" s="40" t="s">
        <v>19</v>
      </c>
      <c r="F109" s="40">
        <f t="shared" ref="F109" si="10">SUM(F107,F105,F103,F101,F99,F97,F95,F93,F91,F89,F87,F85,F83,F81,F79,F77,F75,F73,F71,F69,F67,F65,F63,F61,F59,F57,F55,F53,F51,F49,F47,F45,F43,F41,F39,F37,F35,F33,F31,F29,F27,F25,F23,F21,F19,F17,F15,F13,F11,F9)</f>
        <v>111134312.26000001</v>
      </c>
      <c r="G109" s="40">
        <f t="shared" si="8"/>
        <v>449148914.53999996</v>
      </c>
      <c r="H109" s="40">
        <f t="shared" si="8"/>
        <v>147882101.06</v>
      </c>
      <c r="I109" s="40">
        <f t="shared" si="8"/>
        <v>262856305.36999997</v>
      </c>
      <c r="J109" s="40">
        <f t="shared" si="8"/>
        <v>38410508.169999994</v>
      </c>
      <c r="K109" s="40">
        <f t="shared" si="8"/>
        <v>3456526.03</v>
      </c>
      <c r="L109" s="40">
        <f t="shared" si="8"/>
        <v>268024241.38999999</v>
      </c>
      <c r="M109" s="40">
        <f t="shared" si="8"/>
        <v>17522166.600000001</v>
      </c>
      <c r="N109" s="40">
        <f t="shared" si="8"/>
        <v>15861204.23</v>
      </c>
      <c r="O109" s="40">
        <f t="shared" si="8"/>
        <v>98675205.920000002</v>
      </c>
      <c r="P109" s="40">
        <f t="shared" si="8"/>
        <v>4615441.2</v>
      </c>
      <c r="Q109" s="40">
        <f t="shared" si="8"/>
        <v>18162673.579999998</v>
      </c>
      <c r="R109" s="40">
        <f t="shared" si="8"/>
        <v>5773040.8500000006</v>
      </c>
      <c r="S109" s="40">
        <f t="shared" si="8"/>
        <v>10881946.799999999</v>
      </c>
      <c r="T109" s="40">
        <f t="shared" si="8"/>
        <v>1507685.9899999998</v>
      </c>
      <c r="U109" s="40">
        <f t="shared" si="8"/>
        <v>0</v>
      </c>
      <c r="V109" s="40">
        <f t="shared" si="8"/>
        <v>10309128.819999998</v>
      </c>
      <c r="W109" s="40">
        <f t="shared" si="8"/>
        <v>387361.17000000004</v>
      </c>
      <c r="X109" s="40">
        <f t="shared" si="8"/>
        <v>287581.11</v>
      </c>
      <c r="Y109" s="40">
        <f t="shared" si="8"/>
        <v>3385100.37</v>
      </c>
      <c r="Z109" s="40">
        <f t="shared" si="8"/>
        <v>41349992.119999997</v>
      </c>
      <c r="AA109" s="40">
        <f t="shared" si="8"/>
        <v>153863663.97999999</v>
      </c>
      <c r="AB109" s="40">
        <f t="shared" si="8"/>
        <v>51223660.990000002</v>
      </c>
      <c r="AC109" s="40">
        <f t="shared" si="8"/>
        <v>90799195.769999981</v>
      </c>
      <c r="AD109" s="40">
        <f t="shared" si="8"/>
        <v>11840807.24</v>
      </c>
      <c r="AE109" s="40">
        <f t="shared" si="8"/>
        <v>2058063.81</v>
      </c>
      <c r="AF109" s="40">
        <f t="shared" si="8"/>
        <v>86366113.489999995</v>
      </c>
      <c r="AG109" s="40">
        <f t="shared" si="8"/>
        <v>8691683.3599999994</v>
      </c>
      <c r="AH109" s="40">
        <f t="shared" si="8"/>
        <v>2875811.09</v>
      </c>
      <c r="AI109" s="40">
        <f t="shared" si="8"/>
        <v>33089299.049999997</v>
      </c>
      <c r="AJ109" s="40">
        <f t="shared" si="8"/>
        <v>27709909.690000001</v>
      </c>
      <c r="AK109" s="40">
        <f t="shared" si="8"/>
        <v>113149157.00000001</v>
      </c>
      <c r="AL109" s="40">
        <f t="shared" si="8"/>
        <v>34756821.389999993</v>
      </c>
      <c r="AM109" s="40">
        <f t="shared" si="8"/>
        <v>68390947.560000002</v>
      </c>
      <c r="AN109" s="40">
        <f t="shared" si="8"/>
        <v>10001388.139999999</v>
      </c>
      <c r="AO109" s="40">
        <f t="shared" si="8"/>
        <v>494559.94</v>
      </c>
      <c r="AP109" s="40">
        <f t="shared" si="8"/>
        <v>62684014.230000004</v>
      </c>
      <c r="AQ109" s="40">
        <f t="shared" si="8"/>
        <v>3498749.5700000003</v>
      </c>
      <c r="AR109" s="40">
        <f t="shared" si="8"/>
        <v>3097027.33</v>
      </c>
      <c r="AS109" s="40">
        <f t="shared" si="8"/>
        <v>23159947.039999995</v>
      </c>
      <c r="AT109" s="28">
        <f t="shared" si="9"/>
        <v>184809655.27000001</v>
      </c>
      <c r="AU109" s="29">
        <f t="shared" si="9"/>
        <v>734324409.0999999</v>
      </c>
      <c r="AV109" s="29">
        <f t="shared" si="9"/>
        <v>239635624.28999996</v>
      </c>
      <c r="AW109" s="29">
        <f t="shared" si="9"/>
        <v>432928395.49999988</v>
      </c>
      <c r="AX109" s="29">
        <f t="shared" si="9"/>
        <v>61760389.539999992</v>
      </c>
      <c r="AY109" s="29">
        <f t="shared" si="9"/>
        <v>6009149.7800000003</v>
      </c>
      <c r="AZ109" s="29">
        <f t="shared" si="9"/>
        <v>427383497.92999989</v>
      </c>
      <c r="BA109" s="29">
        <f t="shared" si="9"/>
        <v>30099960.700000003</v>
      </c>
      <c r="BB109" s="29">
        <f t="shared" si="9"/>
        <v>22121623.760000002</v>
      </c>
      <c r="BC109" s="29">
        <f t="shared" si="9"/>
        <v>158309552.38</v>
      </c>
      <c r="BD109" s="30">
        <f>BD9+BD11+BD13+BD15+BD17+BD19+BD21+BD23+BD25+BD27+BD29+BD31+BD33+BD35+BD37+BD39+BD41+BD43+BD45+BD47+BD49+BD51+BD53+BD55+BD57+BD59+BD61+BD63+BD65+BD67+BD69+BD71+BD73+BD75+BD77+BD79+BD81+BD83+BD85+BD87+BD89+BD91+BD93+BD95+BD97+BD99+BD101+BD103+BD105+BD107</f>
        <v>1510836264.4599998</v>
      </c>
    </row>
    <row r="110" spans="1:56" s="25" customFormat="1" ht="18" customHeight="1" x14ac:dyDescent="0.25">
      <c r="A110" s="13">
        <v>1</v>
      </c>
      <c r="B110" s="20" t="s">
        <v>89</v>
      </c>
      <c r="C110" s="88">
        <v>57</v>
      </c>
      <c r="D110" s="88" t="s">
        <v>90</v>
      </c>
      <c r="E110" s="21" t="s">
        <v>18</v>
      </c>
      <c r="F110" s="21">
        <f>ROUND('2019'!F110/4,0)</f>
        <v>0</v>
      </c>
      <c r="G110" s="21">
        <f>ROUND('2019'!G110/4,0)</f>
        <v>0</v>
      </c>
      <c r="H110" s="21">
        <f>ROUND('2019'!H110/4,0)</f>
        <v>29369</v>
      </c>
      <c r="I110" s="21">
        <f>ROUND('2019'!I110/4,0)</f>
        <v>1367</v>
      </c>
      <c r="J110" s="21">
        <f>ROUND('2019'!J110/4,0)</f>
        <v>0</v>
      </c>
      <c r="K110" s="21">
        <f>ROUND('2019'!K110/4,0)</f>
        <v>0</v>
      </c>
      <c r="L110" s="21">
        <f>ROUND('2019'!L110/4,0)</f>
        <v>0</v>
      </c>
      <c r="M110" s="21">
        <f>ROUND('2019'!M110/4,0)</f>
        <v>0</v>
      </c>
      <c r="N110" s="21">
        <f>ROUND('2019'!N110/4,0)</f>
        <v>0</v>
      </c>
      <c r="O110" s="21">
        <f>ROUND('2019'!O110/4,0)</f>
        <v>0</v>
      </c>
      <c r="P110" s="21">
        <f>ROUND('2019'!Q110/4,0)</f>
        <v>0</v>
      </c>
      <c r="Q110" s="21">
        <f>ROUND('2019'!R110/4,0)</f>
        <v>0</v>
      </c>
      <c r="R110" s="21">
        <f>ROUND('2019'!S110/4,0)</f>
        <v>18</v>
      </c>
      <c r="S110" s="21">
        <f>ROUND('2019'!T110/4,0)</f>
        <v>0</v>
      </c>
      <c r="T110" s="21">
        <f>ROUND('2019'!U110/4,0)</f>
        <v>0</v>
      </c>
      <c r="U110" s="21">
        <f>ROUND('2019'!V110/4,0)</f>
        <v>0</v>
      </c>
      <c r="V110" s="21">
        <f>ROUND('2019'!W110/4,0)</f>
        <v>0</v>
      </c>
      <c r="W110" s="21">
        <f>ROUND('2019'!X110/4,0)</f>
        <v>0</v>
      </c>
      <c r="X110" s="21">
        <f>ROUND('2019'!Y110/4,0)</f>
        <v>0</v>
      </c>
      <c r="Y110" s="21">
        <f>ROUND('2019'!Z110/4,0)</f>
        <v>0</v>
      </c>
      <c r="Z110" s="21">
        <f>ROUND('2019'!AB110/4,0)</f>
        <v>0</v>
      </c>
      <c r="AA110" s="21">
        <f>ROUND('2019'!AC110/4,0)</f>
        <v>0</v>
      </c>
      <c r="AB110" s="21">
        <f>ROUND('2019'!AD110/4,0)</f>
        <v>12768</v>
      </c>
      <c r="AC110" s="21">
        <f>ROUND('2019'!AE110/4,0)</f>
        <v>878</v>
      </c>
      <c r="AD110" s="21">
        <f>ROUND('2019'!AF110/4,0)</f>
        <v>0</v>
      </c>
      <c r="AE110" s="21">
        <f>ROUND('2019'!AG110/4,0)</f>
        <v>0</v>
      </c>
      <c r="AF110" s="21">
        <f>ROUND('2019'!AH110/4,0)</f>
        <v>0</v>
      </c>
      <c r="AG110" s="21">
        <f>ROUND('2019'!AI110/4,0)</f>
        <v>0</v>
      </c>
      <c r="AH110" s="21">
        <f>ROUND('2019'!AJ110/4,0)</f>
        <v>0</v>
      </c>
      <c r="AI110" s="21">
        <f>ROUND('2019'!AK110/4,0)</f>
        <v>0</v>
      </c>
      <c r="AJ110" s="21">
        <f>ROUND('2019'!AM110/4,0)</f>
        <v>0</v>
      </c>
      <c r="AK110" s="21">
        <f>ROUND('2019'!AN110/4,0)</f>
        <v>0</v>
      </c>
      <c r="AL110" s="21">
        <f>ROUND('2019'!AO110/4,0)</f>
        <v>131</v>
      </c>
      <c r="AM110" s="21">
        <f>ROUND('2019'!AP110/4,0)</f>
        <v>5</v>
      </c>
      <c r="AN110" s="21">
        <f>ROUND('2019'!AQ110/4,0)</f>
        <v>0</v>
      </c>
      <c r="AO110" s="21">
        <f>ROUND('2019'!AR110/4,0)</f>
        <v>0</v>
      </c>
      <c r="AP110" s="21">
        <f>ROUND('2019'!AS110/4,0)</f>
        <v>0</v>
      </c>
      <c r="AQ110" s="21">
        <f>ROUND('2019'!AT110/4,0)</f>
        <v>0</v>
      </c>
      <c r="AR110" s="21">
        <f>ROUND('2019'!AU110/4,0)</f>
        <v>0</v>
      </c>
      <c r="AS110" s="21">
        <f>ROUND('2019'!AV110/4,0)</f>
        <v>0</v>
      </c>
      <c r="AT110" s="22">
        <f t="shared" si="4"/>
        <v>0</v>
      </c>
      <c r="AU110" s="23">
        <f t="shared" si="4"/>
        <v>0</v>
      </c>
      <c r="AV110" s="23">
        <f t="shared" si="4"/>
        <v>42286</v>
      </c>
      <c r="AW110" s="23">
        <f t="shared" si="4"/>
        <v>2250</v>
      </c>
      <c r="AX110" s="23">
        <f t="shared" si="6"/>
        <v>0</v>
      </c>
      <c r="AY110" s="23">
        <f t="shared" si="6"/>
        <v>0</v>
      </c>
      <c r="AZ110" s="23">
        <f t="shared" si="6"/>
        <v>0</v>
      </c>
      <c r="BA110" s="23">
        <f t="shared" si="6"/>
        <v>0</v>
      </c>
      <c r="BB110" s="23">
        <f t="shared" si="6"/>
        <v>0</v>
      </c>
      <c r="BC110" s="23">
        <f t="shared" si="6"/>
        <v>0</v>
      </c>
      <c r="BD110" s="24"/>
    </row>
    <row r="111" spans="1:56" s="33" customFormat="1" ht="19.2" customHeight="1" x14ac:dyDescent="0.25">
      <c r="A111" s="13">
        <v>1</v>
      </c>
      <c r="B111" s="32"/>
      <c r="C111" s="89"/>
      <c r="D111" s="89"/>
      <c r="E111" s="27" t="s">
        <v>19</v>
      </c>
      <c r="F111" s="27">
        <f>ROUND('2019'!F111/4,2)</f>
        <v>0</v>
      </c>
      <c r="G111" s="27">
        <f>ROUND('2019'!G111/4,2)</f>
        <v>47870055.229999997</v>
      </c>
      <c r="H111" s="27">
        <f>ROUND('2019'!H111/4,2)</f>
        <v>28815928.620000001</v>
      </c>
      <c r="I111" s="27">
        <f>ROUND('2019'!I111/4,2)</f>
        <v>19054126.609999999</v>
      </c>
      <c r="J111" s="27">
        <f>ROUND('2019'!J111/4,2)</f>
        <v>0</v>
      </c>
      <c r="K111" s="27">
        <f>ROUND('2019'!K111/4,2)</f>
        <v>0</v>
      </c>
      <c r="L111" s="27">
        <f>ROUND('2019'!L111/4,2)</f>
        <v>0</v>
      </c>
      <c r="M111" s="27">
        <f>ROUND('2019'!M111/4,2)</f>
        <v>0</v>
      </c>
      <c r="N111" s="27">
        <f>ROUND('2019'!N111/4,2)</f>
        <v>0</v>
      </c>
      <c r="O111" s="27">
        <f>ROUND('2019'!O111/4,2)</f>
        <v>0</v>
      </c>
      <c r="P111" s="27">
        <f>ROUND('2019'!Q111/4,2)</f>
        <v>0</v>
      </c>
      <c r="Q111" s="27">
        <f>ROUND('2019'!R111/4,2)</f>
        <v>18618.93</v>
      </c>
      <c r="R111" s="27">
        <f>ROUND('2019'!S111/4,2)</f>
        <v>17903.97</v>
      </c>
      <c r="S111" s="27">
        <f>ROUND('2019'!T111/4,2)</f>
        <v>714.96</v>
      </c>
      <c r="T111" s="27">
        <f>ROUND('2019'!U111/4,2)</f>
        <v>0</v>
      </c>
      <c r="U111" s="27">
        <f>ROUND('2019'!V111/4,2)</f>
        <v>0</v>
      </c>
      <c r="V111" s="27">
        <f>ROUND('2019'!W111/4,2)</f>
        <v>0</v>
      </c>
      <c r="W111" s="27">
        <f>ROUND('2019'!X111/4,2)</f>
        <v>0</v>
      </c>
      <c r="X111" s="27">
        <f>ROUND('2019'!Y111/4,2)</f>
        <v>0</v>
      </c>
      <c r="Y111" s="27">
        <f>ROUND('2019'!Z111/4,2)</f>
        <v>0</v>
      </c>
      <c r="Z111" s="27">
        <f>ROUND('2019'!AB111/4,2)</f>
        <v>0</v>
      </c>
      <c r="AA111" s="27">
        <f>ROUND('2019'!AC111/4,2)</f>
        <v>24628155.09</v>
      </c>
      <c r="AB111" s="27">
        <f>ROUND('2019'!AD111/4,2)</f>
        <v>12828623.689999999</v>
      </c>
      <c r="AC111" s="27">
        <f>ROUND('2019'!AE111/4,2)</f>
        <v>11799531.4</v>
      </c>
      <c r="AD111" s="27">
        <f>ROUND('2019'!AF111/4,2)</f>
        <v>0</v>
      </c>
      <c r="AE111" s="27">
        <f>ROUND('2019'!AG111/4,2)</f>
        <v>0</v>
      </c>
      <c r="AF111" s="27">
        <f>ROUND('2019'!AH111/4,2)</f>
        <v>0</v>
      </c>
      <c r="AG111" s="27">
        <f>ROUND('2019'!AI111/4,2)</f>
        <v>0</v>
      </c>
      <c r="AH111" s="27">
        <f>ROUND('2019'!AJ111/4,2)</f>
        <v>0</v>
      </c>
      <c r="AI111" s="27">
        <f>ROUND('2019'!AK111/4,2)</f>
        <v>0</v>
      </c>
      <c r="AJ111" s="27">
        <f>ROUND('2019'!AM111/4,2)</f>
        <v>0</v>
      </c>
      <c r="AK111" s="27">
        <f>ROUND('2019'!AN111/4,2)</f>
        <v>238327.32</v>
      </c>
      <c r="AL111" s="27">
        <f>ROUND('2019'!AO111/4,2)</f>
        <v>146249.73000000001</v>
      </c>
      <c r="AM111" s="27">
        <f>ROUND('2019'!AP111/4,2)</f>
        <v>92077.6</v>
      </c>
      <c r="AN111" s="27">
        <f>ROUND('2019'!AQ111/4,2)</f>
        <v>0</v>
      </c>
      <c r="AO111" s="27">
        <f>ROUND('2019'!AR111/4,2)</f>
        <v>0</v>
      </c>
      <c r="AP111" s="27">
        <f>ROUND('2019'!AS111/4,2)</f>
        <v>0</v>
      </c>
      <c r="AQ111" s="27">
        <f>ROUND('2019'!AT111/4,2)</f>
        <v>0</v>
      </c>
      <c r="AR111" s="27">
        <f>ROUND('2019'!AU111/4,2)</f>
        <v>0</v>
      </c>
      <c r="AS111" s="27">
        <f>ROUND('2019'!AV111/4,2)</f>
        <v>0</v>
      </c>
      <c r="AT111" s="28">
        <f t="shared" si="4"/>
        <v>0</v>
      </c>
      <c r="AU111" s="29">
        <f t="shared" si="4"/>
        <v>72755156.569999993</v>
      </c>
      <c r="AV111" s="29">
        <f t="shared" si="4"/>
        <v>41808706.010000005</v>
      </c>
      <c r="AW111" s="29">
        <f t="shared" si="4"/>
        <v>30946450.57</v>
      </c>
      <c r="AX111" s="29">
        <f t="shared" si="6"/>
        <v>0</v>
      </c>
      <c r="AY111" s="29">
        <f t="shared" si="6"/>
        <v>0</v>
      </c>
      <c r="AZ111" s="29">
        <f t="shared" si="6"/>
        <v>0</v>
      </c>
      <c r="BA111" s="29">
        <f t="shared" si="6"/>
        <v>0</v>
      </c>
      <c r="BB111" s="29">
        <f t="shared" si="6"/>
        <v>0</v>
      </c>
      <c r="BC111" s="29">
        <f t="shared" si="6"/>
        <v>0</v>
      </c>
      <c r="BD111" s="30">
        <f t="shared" si="5"/>
        <v>72755156.569999993</v>
      </c>
    </row>
    <row r="112" spans="1:56" s="25" customFormat="1" ht="20.399999999999999" customHeight="1" x14ac:dyDescent="0.25">
      <c r="A112" s="13">
        <v>1</v>
      </c>
      <c r="B112" s="20" t="s">
        <v>91</v>
      </c>
      <c r="C112" s="88">
        <v>58</v>
      </c>
      <c r="D112" s="88" t="s">
        <v>92</v>
      </c>
      <c r="E112" s="21" t="s">
        <v>18</v>
      </c>
      <c r="F112" s="21">
        <f>ROUND('2019'!F112/4,0)</f>
        <v>0</v>
      </c>
      <c r="G112" s="21">
        <f>ROUND('2019'!G112/4,0)</f>
        <v>0</v>
      </c>
      <c r="H112" s="21">
        <f>ROUND('2019'!H112/4,0)</f>
        <v>19396</v>
      </c>
      <c r="I112" s="21">
        <f>ROUND('2019'!I112/4,0)</f>
        <v>12578</v>
      </c>
      <c r="J112" s="21">
        <f>ROUND('2019'!J112/4,0)</f>
        <v>4615</v>
      </c>
      <c r="K112" s="21">
        <f>ROUND('2019'!K112/4,0)</f>
        <v>0</v>
      </c>
      <c r="L112" s="21">
        <f>ROUND('2019'!L112/4,0)</f>
        <v>1991</v>
      </c>
      <c r="M112" s="21">
        <f>ROUND('2019'!M112/4,0)</f>
        <v>0</v>
      </c>
      <c r="N112" s="21">
        <f>ROUND('2019'!N112/4,0)</f>
        <v>0</v>
      </c>
      <c r="O112" s="21">
        <f>ROUND('2019'!O112/4,0)</f>
        <v>284</v>
      </c>
      <c r="P112" s="21">
        <f>ROUND('2019'!Q112/4,0)</f>
        <v>0</v>
      </c>
      <c r="Q112" s="21">
        <f>ROUND('2019'!R112/4,0)</f>
        <v>0</v>
      </c>
      <c r="R112" s="21">
        <f>ROUND('2019'!S112/4,0)</f>
        <v>4</v>
      </c>
      <c r="S112" s="21">
        <f>ROUND('2019'!T112/4,0)</f>
        <v>2</v>
      </c>
      <c r="T112" s="21">
        <f>ROUND('2019'!U112/4,0)</f>
        <v>0</v>
      </c>
      <c r="U112" s="21">
        <f>ROUND('2019'!V112/4,0)</f>
        <v>0</v>
      </c>
      <c r="V112" s="21">
        <f>ROUND('2019'!W112/4,0)</f>
        <v>0</v>
      </c>
      <c r="W112" s="21">
        <f>ROUND('2019'!X112/4,0)</f>
        <v>0</v>
      </c>
      <c r="X112" s="21">
        <f>ROUND('2019'!Y112/4,0)</f>
        <v>0</v>
      </c>
      <c r="Y112" s="21">
        <f>ROUND('2019'!Z112/4,0)</f>
        <v>0</v>
      </c>
      <c r="Z112" s="21">
        <f>ROUND('2019'!AB112/4,0)</f>
        <v>0</v>
      </c>
      <c r="AA112" s="21">
        <f>ROUND('2019'!AC112/4,0)</f>
        <v>0</v>
      </c>
      <c r="AB112" s="21">
        <f>ROUND('2019'!AD112/4,0)</f>
        <v>9423</v>
      </c>
      <c r="AC112" s="21">
        <f>ROUND('2019'!AE112/4,0)</f>
        <v>6111</v>
      </c>
      <c r="AD112" s="21">
        <f>ROUND('2019'!AF112/4,0)</f>
        <v>2000</v>
      </c>
      <c r="AE112" s="21">
        <f>ROUND('2019'!AG112/4,0)</f>
        <v>0</v>
      </c>
      <c r="AF112" s="21">
        <f>ROUND('2019'!AH112/4,0)</f>
        <v>1052</v>
      </c>
      <c r="AG112" s="21">
        <f>ROUND('2019'!AI112/4,0)</f>
        <v>0</v>
      </c>
      <c r="AH112" s="21">
        <f>ROUND('2019'!AJ112/4,0)</f>
        <v>0</v>
      </c>
      <c r="AI112" s="21">
        <f>ROUND('2019'!AK112/4,0)</f>
        <v>167</v>
      </c>
      <c r="AJ112" s="21">
        <f>ROUND('2019'!AM112/4,0)</f>
        <v>0</v>
      </c>
      <c r="AK112" s="21">
        <f>ROUND('2019'!AN112/4,0)</f>
        <v>0</v>
      </c>
      <c r="AL112" s="21">
        <f>ROUND('2019'!AO112/4,0)</f>
        <v>66</v>
      </c>
      <c r="AM112" s="21">
        <f>ROUND('2019'!AP112/4,0)</f>
        <v>59</v>
      </c>
      <c r="AN112" s="21">
        <f>ROUND('2019'!AQ112/4,0)</f>
        <v>7</v>
      </c>
      <c r="AO112" s="21">
        <f>ROUND('2019'!AR112/4,0)</f>
        <v>0</v>
      </c>
      <c r="AP112" s="21">
        <f>ROUND('2019'!AS112/4,0)</f>
        <v>6</v>
      </c>
      <c r="AQ112" s="21">
        <f>ROUND('2019'!AT112/4,0)</f>
        <v>0</v>
      </c>
      <c r="AR112" s="21">
        <f>ROUND('2019'!AU112/4,0)</f>
        <v>0</v>
      </c>
      <c r="AS112" s="21">
        <f>ROUND('2019'!AV112/4,0)</f>
        <v>0</v>
      </c>
      <c r="AT112" s="22">
        <f t="shared" si="4"/>
        <v>0</v>
      </c>
      <c r="AU112" s="23">
        <f t="shared" si="4"/>
        <v>0</v>
      </c>
      <c r="AV112" s="23">
        <f t="shared" si="4"/>
        <v>28889</v>
      </c>
      <c r="AW112" s="23">
        <f t="shared" si="4"/>
        <v>18750</v>
      </c>
      <c r="AX112" s="23">
        <f t="shared" si="6"/>
        <v>6622</v>
      </c>
      <c r="AY112" s="23">
        <f t="shared" si="6"/>
        <v>0</v>
      </c>
      <c r="AZ112" s="23">
        <f t="shared" si="6"/>
        <v>3049</v>
      </c>
      <c r="BA112" s="23">
        <f t="shared" si="6"/>
        <v>0</v>
      </c>
      <c r="BB112" s="23">
        <f t="shared" si="6"/>
        <v>0</v>
      </c>
      <c r="BC112" s="23">
        <f t="shared" si="6"/>
        <v>451</v>
      </c>
      <c r="BD112" s="24"/>
    </row>
    <row r="113" spans="1:56" s="33" customFormat="1" ht="17.25" customHeight="1" x14ac:dyDescent="0.25">
      <c r="A113" s="13">
        <v>1</v>
      </c>
      <c r="B113" s="32"/>
      <c r="C113" s="89"/>
      <c r="D113" s="89"/>
      <c r="E113" s="27" t="s">
        <v>19</v>
      </c>
      <c r="F113" s="27">
        <f>ROUND('2019'!F113/4,2)</f>
        <v>0</v>
      </c>
      <c r="G113" s="27">
        <f>ROUND('2019'!G113/4,2)</f>
        <v>40765765.93</v>
      </c>
      <c r="H113" s="27">
        <f>ROUND('2019'!H113/4,2)</f>
        <v>16672867.789999999</v>
      </c>
      <c r="I113" s="27">
        <f>ROUND('2019'!I113/4,2)</f>
        <v>19601307.32</v>
      </c>
      <c r="J113" s="27">
        <f>ROUND('2019'!J113/4,2)</f>
        <v>4491590.83</v>
      </c>
      <c r="K113" s="27">
        <f>ROUND('2019'!K113/4,2)</f>
        <v>0</v>
      </c>
      <c r="L113" s="27">
        <f>ROUND('2019'!L113/4,2)</f>
        <v>79847303.769999996</v>
      </c>
      <c r="M113" s="27">
        <f>ROUND('2019'!M113/4,2)</f>
        <v>0</v>
      </c>
      <c r="N113" s="27">
        <f>ROUND('2019'!N113/4,2)</f>
        <v>0</v>
      </c>
      <c r="O113" s="27">
        <f>ROUND('2019'!O113/4,2)</f>
        <v>6308340.8600000003</v>
      </c>
      <c r="P113" s="27">
        <f>ROUND('2019'!Q113/4,2)</f>
        <v>0</v>
      </c>
      <c r="Q113" s="27">
        <f>ROUND('2019'!R113/4,2)</f>
        <v>6528.12</v>
      </c>
      <c r="R113" s="27">
        <f>ROUND('2019'!S113/4,2)</f>
        <v>3055.25</v>
      </c>
      <c r="S113" s="27">
        <f>ROUND('2019'!T113/4,2)</f>
        <v>3472.87</v>
      </c>
      <c r="T113" s="27">
        <f>ROUND('2019'!U113/4,2)</f>
        <v>0</v>
      </c>
      <c r="U113" s="27">
        <f>ROUND('2019'!V113/4,2)</f>
        <v>0</v>
      </c>
      <c r="V113" s="27">
        <f>ROUND('2019'!W113/4,2)</f>
        <v>0</v>
      </c>
      <c r="W113" s="27">
        <f>ROUND('2019'!X113/4,2)</f>
        <v>0</v>
      </c>
      <c r="X113" s="27">
        <f>ROUND('2019'!Y113/4,2)</f>
        <v>0</v>
      </c>
      <c r="Y113" s="27">
        <f>ROUND('2019'!Z113/4,2)</f>
        <v>0</v>
      </c>
      <c r="Z113" s="27">
        <f>ROUND('2019'!AB113/4,2)</f>
        <v>0</v>
      </c>
      <c r="AA113" s="27">
        <f>ROUND('2019'!AC113/4,2)</f>
        <v>19766306.539999999</v>
      </c>
      <c r="AB113" s="27">
        <f>ROUND('2019'!AD113/4,2)</f>
        <v>8090421.8499999996</v>
      </c>
      <c r="AC113" s="27">
        <f>ROUND('2019'!AE113/4,2)</f>
        <v>9729743.4700000007</v>
      </c>
      <c r="AD113" s="27">
        <f>ROUND('2019'!AF113/4,2)</f>
        <v>1946141.22</v>
      </c>
      <c r="AE113" s="27">
        <f>ROUND('2019'!AG113/4,2)</f>
        <v>0</v>
      </c>
      <c r="AF113" s="27">
        <f>ROUND('2019'!AH113/4,2)</f>
        <v>45447679.189999998</v>
      </c>
      <c r="AG113" s="27">
        <f>ROUND('2019'!AI113/4,2)</f>
        <v>0</v>
      </c>
      <c r="AH113" s="27">
        <f>ROUND('2019'!AJ113/4,2)</f>
        <v>0</v>
      </c>
      <c r="AI113" s="27">
        <f>ROUND('2019'!AK113/4,2)</f>
        <v>3704898.6</v>
      </c>
      <c r="AJ113" s="27">
        <f>ROUND('2019'!AM113/4,2)</f>
        <v>0</v>
      </c>
      <c r="AK113" s="27">
        <f>ROUND('2019'!AN113/4,2)</f>
        <v>164357.43</v>
      </c>
      <c r="AL113" s="27">
        <f>ROUND('2019'!AO113/4,2)</f>
        <v>56740.28</v>
      </c>
      <c r="AM113" s="27">
        <f>ROUND('2019'!AP113/4,2)</f>
        <v>101172.98</v>
      </c>
      <c r="AN113" s="27">
        <f>ROUND('2019'!AQ113/4,2)</f>
        <v>6444.18</v>
      </c>
      <c r="AO113" s="27">
        <f>ROUND('2019'!AR113/4,2)</f>
        <v>0</v>
      </c>
      <c r="AP113" s="27">
        <f>ROUND('2019'!AS113/4,2)</f>
        <v>251092.15</v>
      </c>
      <c r="AQ113" s="27">
        <f>ROUND('2019'!AT113/4,2)</f>
        <v>0</v>
      </c>
      <c r="AR113" s="27">
        <f>ROUND('2019'!AU113/4,2)</f>
        <v>0</v>
      </c>
      <c r="AS113" s="27">
        <f>ROUND('2019'!AV113/4,2)</f>
        <v>0</v>
      </c>
      <c r="AT113" s="28">
        <f t="shared" ref="AT113:AZ154" si="11">AJ113+Z113+P113+F113</f>
        <v>0</v>
      </c>
      <c r="AU113" s="29">
        <f t="shared" si="11"/>
        <v>60702958.019999996</v>
      </c>
      <c r="AV113" s="29">
        <f t="shared" si="11"/>
        <v>24823085.169999998</v>
      </c>
      <c r="AW113" s="29">
        <f t="shared" si="11"/>
        <v>29435696.640000001</v>
      </c>
      <c r="AX113" s="29">
        <f t="shared" si="6"/>
        <v>6444176.2300000004</v>
      </c>
      <c r="AY113" s="29">
        <f t="shared" si="6"/>
        <v>0</v>
      </c>
      <c r="AZ113" s="29">
        <f t="shared" si="6"/>
        <v>125546075.10999998</v>
      </c>
      <c r="BA113" s="29">
        <f t="shared" si="6"/>
        <v>0</v>
      </c>
      <c r="BB113" s="29">
        <f t="shared" si="6"/>
        <v>0</v>
      </c>
      <c r="BC113" s="29">
        <f t="shared" si="6"/>
        <v>10013239.460000001</v>
      </c>
      <c r="BD113" s="30">
        <f t="shared" si="5"/>
        <v>196262272.58999997</v>
      </c>
    </row>
    <row r="114" spans="1:56" s="25" customFormat="1" ht="20.399999999999999" customHeight="1" x14ac:dyDescent="0.25">
      <c r="A114" s="13">
        <v>1</v>
      </c>
      <c r="B114" s="20"/>
      <c r="C114" s="88">
        <v>59</v>
      </c>
      <c r="D114" s="88" t="s">
        <v>93</v>
      </c>
      <c r="E114" s="21" t="s">
        <v>18</v>
      </c>
      <c r="F114" s="21">
        <f>ROUND('2019'!F114/4,0)</f>
        <v>0</v>
      </c>
      <c r="G114" s="21">
        <f>ROUND('2019'!G114/4,0)</f>
        <v>0</v>
      </c>
      <c r="H114" s="21">
        <f>ROUND('2019'!H114/4,0)</f>
        <v>6762</v>
      </c>
      <c r="I114" s="21">
        <f>ROUND('2019'!I114/4,0)</f>
        <v>6830</v>
      </c>
      <c r="J114" s="21">
        <f>ROUND('2019'!J114/4,0)</f>
        <v>1866</v>
      </c>
      <c r="K114" s="21">
        <f>ROUND('2019'!K114/4,0)</f>
        <v>690</v>
      </c>
      <c r="L114" s="21">
        <f>ROUND('2019'!L114/4,0)</f>
        <v>291</v>
      </c>
      <c r="M114" s="21">
        <f>ROUND('2019'!M114/4,0)</f>
        <v>0</v>
      </c>
      <c r="N114" s="21">
        <f>ROUND('2019'!N114/4,0)</f>
        <v>0</v>
      </c>
      <c r="O114" s="21">
        <f>ROUND('2019'!O114/4,0)</f>
        <v>282</v>
      </c>
      <c r="P114" s="21">
        <f>ROUND('2019'!Q114/4,0)</f>
        <v>0</v>
      </c>
      <c r="Q114" s="21">
        <f>ROUND('2019'!R114/4,0)</f>
        <v>0</v>
      </c>
      <c r="R114" s="21">
        <f>ROUND('2019'!S114/4,0)</f>
        <v>5</v>
      </c>
      <c r="S114" s="21">
        <f>ROUND('2019'!T114/4,0)</f>
        <v>5</v>
      </c>
      <c r="T114" s="21">
        <f>ROUND('2019'!U114/4,0)</f>
        <v>0</v>
      </c>
      <c r="U114" s="21">
        <f>ROUND('2019'!V114/4,0)</f>
        <v>0</v>
      </c>
      <c r="V114" s="21">
        <f>ROUND('2019'!W114/4,0)</f>
        <v>0</v>
      </c>
      <c r="W114" s="21">
        <f>ROUND('2019'!X114/4,0)</f>
        <v>0</v>
      </c>
      <c r="X114" s="21">
        <f>ROUND('2019'!Y114/4,0)</f>
        <v>0</v>
      </c>
      <c r="Y114" s="21">
        <f>ROUND('2019'!Z114/4,0)</f>
        <v>0</v>
      </c>
      <c r="Z114" s="21">
        <f>ROUND('2019'!AB114/4,0)</f>
        <v>0</v>
      </c>
      <c r="AA114" s="21">
        <f>ROUND('2019'!AC114/4,0)</f>
        <v>0</v>
      </c>
      <c r="AB114" s="21">
        <f>ROUND('2019'!AD114/4,0)</f>
        <v>5024</v>
      </c>
      <c r="AC114" s="21">
        <f>ROUND('2019'!AE114/4,0)</f>
        <v>5075</v>
      </c>
      <c r="AD114" s="21">
        <f>ROUND('2019'!AF114/4,0)</f>
        <v>1253</v>
      </c>
      <c r="AE114" s="21">
        <f>ROUND('2019'!AG114/4,0)</f>
        <v>311</v>
      </c>
      <c r="AF114" s="21">
        <f>ROUND('2019'!AH114/4,0)</f>
        <v>182</v>
      </c>
      <c r="AG114" s="21">
        <f>ROUND('2019'!AI114/4,0)</f>
        <v>0</v>
      </c>
      <c r="AH114" s="21">
        <f>ROUND('2019'!AJ114/4,0)</f>
        <v>0</v>
      </c>
      <c r="AI114" s="21">
        <f>ROUND('2019'!AK114/4,0)</f>
        <v>191</v>
      </c>
      <c r="AJ114" s="21">
        <f>ROUND('2019'!AM114/4,0)</f>
        <v>0</v>
      </c>
      <c r="AK114" s="21">
        <f>ROUND('2019'!AN114/4,0)</f>
        <v>0</v>
      </c>
      <c r="AL114" s="21">
        <f>ROUND('2019'!AO114/4,0)</f>
        <v>33</v>
      </c>
      <c r="AM114" s="21">
        <f>ROUND('2019'!AP114/4,0)</f>
        <v>33</v>
      </c>
      <c r="AN114" s="21">
        <f>ROUND('2019'!AQ114/4,0)</f>
        <v>6</v>
      </c>
      <c r="AO114" s="21">
        <f>ROUND('2019'!AR114/4,0)</f>
        <v>0</v>
      </c>
      <c r="AP114" s="21">
        <f>ROUND('2019'!AS114/4,0)</f>
        <v>1</v>
      </c>
      <c r="AQ114" s="21">
        <f>ROUND('2019'!AT114/4,0)</f>
        <v>0</v>
      </c>
      <c r="AR114" s="21">
        <f>ROUND('2019'!AU114/4,0)</f>
        <v>0</v>
      </c>
      <c r="AS114" s="21">
        <f>ROUND('2019'!AV114/4,0)</f>
        <v>0</v>
      </c>
      <c r="AT114" s="22">
        <f t="shared" si="11"/>
        <v>0</v>
      </c>
      <c r="AU114" s="23">
        <f t="shared" si="11"/>
        <v>0</v>
      </c>
      <c r="AV114" s="23">
        <f t="shared" si="11"/>
        <v>11824</v>
      </c>
      <c r="AW114" s="23">
        <f t="shared" si="11"/>
        <v>11943</v>
      </c>
      <c r="AX114" s="23">
        <f t="shared" si="6"/>
        <v>3125</v>
      </c>
      <c r="AY114" s="23">
        <f t="shared" si="6"/>
        <v>1001</v>
      </c>
      <c r="AZ114" s="23">
        <f t="shared" si="6"/>
        <v>474</v>
      </c>
      <c r="BA114" s="23">
        <f t="shared" si="6"/>
        <v>0</v>
      </c>
      <c r="BB114" s="23">
        <f t="shared" si="6"/>
        <v>0</v>
      </c>
      <c r="BC114" s="23">
        <f t="shared" si="6"/>
        <v>473</v>
      </c>
      <c r="BD114" s="24"/>
    </row>
    <row r="115" spans="1:56" s="33" customFormat="1" ht="18" customHeight="1" x14ac:dyDescent="0.25">
      <c r="A115" s="13">
        <v>1</v>
      </c>
      <c r="B115" s="32"/>
      <c r="C115" s="89"/>
      <c r="D115" s="89"/>
      <c r="E115" s="27" t="s">
        <v>19</v>
      </c>
      <c r="F115" s="27">
        <f>ROUND('2019'!F115/4,2)</f>
        <v>0</v>
      </c>
      <c r="G115" s="27">
        <f>ROUND('2019'!G115/4,2)</f>
        <v>15232059.18</v>
      </c>
      <c r="H115" s="27">
        <f>ROUND('2019'!H115/4,2)</f>
        <v>5201835.0599999996</v>
      </c>
      <c r="I115" s="27">
        <f>ROUND('2019'!I115/4,2)</f>
        <v>8214560.5499999998</v>
      </c>
      <c r="J115" s="27">
        <f>ROUND('2019'!J115/4,2)</f>
        <v>1815663.56</v>
      </c>
      <c r="K115" s="27">
        <f>ROUND('2019'!K115/4,2)</f>
        <v>4713747.95</v>
      </c>
      <c r="L115" s="27">
        <f>ROUND('2019'!L115/4,2)</f>
        <v>9277812.3599999994</v>
      </c>
      <c r="M115" s="27">
        <f>ROUND('2019'!M115/4,2)</f>
        <v>0</v>
      </c>
      <c r="N115" s="27">
        <f>ROUND('2019'!N115/4,2)</f>
        <v>0</v>
      </c>
      <c r="O115" s="27">
        <f>ROUND('2019'!O115/4,2)</f>
        <v>5877058.7800000003</v>
      </c>
      <c r="P115" s="27">
        <f>ROUND('2019'!Q115/4,2)</f>
        <v>0</v>
      </c>
      <c r="Q115" s="27">
        <f>ROUND('2019'!R115/4,2)</f>
        <v>9580.0300000000007</v>
      </c>
      <c r="R115" s="27">
        <f>ROUND('2019'!S115/4,2)</f>
        <v>3714.39</v>
      </c>
      <c r="S115" s="27">
        <f>ROUND('2019'!T115/4,2)</f>
        <v>5865.64</v>
      </c>
      <c r="T115" s="27">
        <f>ROUND('2019'!U115/4,2)</f>
        <v>0</v>
      </c>
      <c r="U115" s="27">
        <f>ROUND('2019'!V115/4,2)</f>
        <v>0</v>
      </c>
      <c r="V115" s="27">
        <f>ROUND('2019'!W115/4,2)</f>
        <v>0</v>
      </c>
      <c r="W115" s="27">
        <f>ROUND('2019'!X115/4,2)</f>
        <v>0</v>
      </c>
      <c r="X115" s="27">
        <f>ROUND('2019'!Y115/4,2)</f>
        <v>0</v>
      </c>
      <c r="Y115" s="27">
        <f>ROUND('2019'!Z115/4,2)</f>
        <v>0</v>
      </c>
      <c r="Z115" s="27">
        <f>ROUND('2019'!AB115/4,2)</f>
        <v>0</v>
      </c>
      <c r="AA115" s="27">
        <f>ROUND('2019'!AC115/4,2)</f>
        <v>11188022.279999999</v>
      </c>
      <c r="AB115" s="27">
        <f>ROUND('2019'!AD115/4,2)</f>
        <v>3864992.15</v>
      </c>
      <c r="AC115" s="27">
        <f>ROUND('2019'!AE115/4,2)</f>
        <v>6103463.8200000003</v>
      </c>
      <c r="AD115" s="27">
        <f>ROUND('2019'!AF115/4,2)</f>
        <v>1219566.31</v>
      </c>
      <c r="AE115" s="27">
        <f>ROUND('2019'!AG115/4,2)</f>
        <v>2128789.5299999998</v>
      </c>
      <c r="AF115" s="27">
        <f>ROUND('2019'!AH115/4,2)</f>
        <v>6128316.46</v>
      </c>
      <c r="AG115" s="27">
        <f>ROUND('2019'!AI115/4,2)</f>
        <v>0</v>
      </c>
      <c r="AH115" s="27">
        <f>ROUND('2019'!AJ115/4,2)</f>
        <v>0</v>
      </c>
      <c r="AI115" s="27">
        <f>ROUND('2019'!AK115/4,2)</f>
        <v>3983778.1</v>
      </c>
      <c r="AJ115" s="27">
        <f>ROUND('2019'!AM115/4,2)</f>
        <v>0</v>
      </c>
      <c r="AK115" s="27">
        <f>ROUND('2019'!AN115/4,2)</f>
        <v>70530.100000000006</v>
      </c>
      <c r="AL115" s="27">
        <f>ROUND('2019'!AO115/4,2)</f>
        <v>24987.72</v>
      </c>
      <c r="AM115" s="27">
        <f>ROUND('2019'!AP115/4,2)</f>
        <v>39459.75</v>
      </c>
      <c r="AN115" s="27">
        <f>ROUND('2019'!AQ115/4,2)</f>
        <v>6082.63</v>
      </c>
      <c r="AO115" s="27">
        <f>ROUND('2019'!AR115/4,2)</f>
        <v>0</v>
      </c>
      <c r="AP115" s="27">
        <f>ROUND('2019'!AS115/4,2)</f>
        <v>30436.57</v>
      </c>
      <c r="AQ115" s="27">
        <f>ROUND('2019'!AT115/4,2)</f>
        <v>0</v>
      </c>
      <c r="AR115" s="27">
        <f>ROUND('2019'!AU115/4,2)</f>
        <v>0</v>
      </c>
      <c r="AS115" s="27">
        <f>ROUND('2019'!AV115/4,2)</f>
        <v>0</v>
      </c>
      <c r="AT115" s="28">
        <f t="shared" si="11"/>
        <v>0</v>
      </c>
      <c r="AU115" s="29">
        <f t="shared" si="11"/>
        <v>26500191.589999996</v>
      </c>
      <c r="AV115" s="29">
        <f t="shared" si="11"/>
        <v>9095529.3200000003</v>
      </c>
      <c r="AW115" s="29">
        <f t="shared" si="11"/>
        <v>14363349.76</v>
      </c>
      <c r="AX115" s="29">
        <f t="shared" si="6"/>
        <v>3041312.5</v>
      </c>
      <c r="AY115" s="29">
        <f t="shared" si="6"/>
        <v>6842537.4800000004</v>
      </c>
      <c r="AZ115" s="29">
        <f t="shared" si="6"/>
        <v>15436565.390000001</v>
      </c>
      <c r="BA115" s="29">
        <f t="shared" si="6"/>
        <v>0</v>
      </c>
      <c r="BB115" s="29">
        <f t="shared" si="6"/>
        <v>0</v>
      </c>
      <c r="BC115" s="29">
        <f t="shared" si="6"/>
        <v>9860836.8800000008</v>
      </c>
      <c r="BD115" s="30">
        <f t="shared" si="5"/>
        <v>58640131.340000004</v>
      </c>
    </row>
    <row r="116" spans="1:56" s="25" customFormat="1" ht="18" customHeight="1" x14ac:dyDescent="0.25">
      <c r="A116" s="13">
        <v>1</v>
      </c>
      <c r="B116" s="20" t="s">
        <v>94</v>
      </c>
      <c r="C116" s="88">
        <v>60</v>
      </c>
      <c r="D116" s="88" t="s">
        <v>95</v>
      </c>
      <c r="E116" s="21" t="s">
        <v>18</v>
      </c>
      <c r="F116" s="21">
        <f>ROUND('2019'!F116/4,0)</f>
        <v>0</v>
      </c>
      <c r="G116" s="21">
        <f>ROUND('2019'!G116/4,0)</f>
        <v>0</v>
      </c>
      <c r="H116" s="21">
        <f>ROUND('2019'!H116/4,0)</f>
        <v>6091</v>
      </c>
      <c r="I116" s="21">
        <f>ROUND('2019'!I116/4,0)</f>
        <v>3638</v>
      </c>
      <c r="J116" s="21">
        <f>ROUND('2019'!J116/4,0)</f>
        <v>1599</v>
      </c>
      <c r="K116" s="21">
        <f>ROUND('2019'!K116/4,0)</f>
        <v>0</v>
      </c>
      <c r="L116" s="21">
        <f>ROUND('2019'!L116/4,0)</f>
        <v>741</v>
      </c>
      <c r="M116" s="21">
        <f>ROUND('2019'!M116/4,0)</f>
        <v>0</v>
      </c>
      <c r="N116" s="21">
        <f>ROUND('2019'!N116/4,0)</f>
        <v>0</v>
      </c>
      <c r="O116" s="21">
        <f>ROUND('2019'!O116/4,0)</f>
        <v>238</v>
      </c>
      <c r="P116" s="21">
        <f>ROUND('2019'!Q116/4,0)</f>
        <v>0</v>
      </c>
      <c r="Q116" s="21">
        <f>ROUND('2019'!R116/4,0)</f>
        <v>0</v>
      </c>
      <c r="R116" s="21">
        <f>ROUND('2019'!S116/4,0)</f>
        <v>2</v>
      </c>
      <c r="S116" s="21">
        <f>ROUND('2019'!T116/4,0)</f>
        <v>1</v>
      </c>
      <c r="T116" s="21">
        <f>ROUND('2019'!U116/4,0)</f>
        <v>3</v>
      </c>
      <c r="U116" s="21">
        <f>ROUND('2019'!V116/4,0)</f>
        <v>0</v>
      </c>
      <c r="V116" s="21">
        <f>ROUND('2019'!W116/4,0)</f>
        <v>0</v>
      </c>
      <c r="W116" s="21">
        <f>ROUND('2019'!X116/4,0)</f>
        <v>0</v>
      </c>
      <c r="X116" s="21">
        <f>ROUND('2019'!Y116/4,0)</f>
        <v>0</v>
      </c>
      <c r="Y116" s="21">
        <f>ROUND('2019'!Z116/4,0)</f>
        <v>0</v>
      </c>
      <c r="Z116" s="21">
        <f>ROUND('2019'!AB116/4,0)</f>
        <v>0</v>
      </c>
      <c r="AA116" s="21">
        <f>ROUND('2019'!AC116/4,0)</f>
        <v>0</v>
      </c>
      <c r="AB116" s="21">
        <f>ROUND('2019'!AD116/4,0)</f>
        <v>4344</v>
      </c>
      <c r="AC116" s="21">
        <f>ROUND('2019'!AE116/4,0)</f>
        <v>2594</v>
      </c>
      <c r="AD116" s="21">
        <f>ROUND('2019'!AF116/4,0)</f>
        <v>1255</v>
      </c>
      <c r="AE116" s="21">
        <f>ROUND('2019'!AG116/4,0)</f>
        <v>0</v>
      </c>
      <c r="AF116" s="21">
        <f>ROUND('2019'!AH116/4,0)</f>
        <v>484</v>
      </c>
      <c r="AG116" s="21">
        <f>ROUND('2019'!AI116/4,0)</f>
        <v>0</v>
      </c>
      <c r="AH116" s="21">
        <f>ROUND('2019'!AJ116/4,0)</f>
        <v>0</v>
      </c>
      <c r="AI116" s="21">
        <f>ROUND('2019'!AK116/4,0)</f>
        <v>171</v>
      </c>
      <c r="AJ116" s="21">
        <f>ROUND('2019'!AM116/4,0)</f>
        <v>0</v>
      </c>
      <c r="AK116" s="21">
        <f>ROUND('2019'!AN116/4,0)</f>
        <v>0</v>
      </c>
      <c r="AL116" s="21">
        <f>ROUND('2019'!AO116/4,0)</f>
        <v>29</v>
      </c>
      <c r="AM116" s="21">
        <f>ROUND('2019'!AP116/4,0)</f>
        <v>17</v>
      </c>
      <c r="AN116" s="21">
        <f>ROUND('2019'!AQ116/4,0)</f>
        <v>9</v>
      </c>
      <c r="AO116" s="21">
        <f>ROUND('2019'!AR116/4,0)</f>
        <v>0</v>
      </c>
      <c r="AP116" s="21">
        <f>ROUND('2019'!AS116/4,0)</f>
        <v>4</v>
      </c>
      <c r="AQ116" s="21">
        <f>ROUND('2019'!AT116/4,0)</f>
        <v>0</v>
      </c>
      <c r="AR116" s="21">
        <f>ROUND('2019'!AU116/4,0)</f>
        <v>0</v>
      </c>
      <c r="AS116" s="21">
        <f>ROUND('2019'!AV116/4,0)</f>
        <v>0</v>
      </c>
      <c r="AT116" s="22">
        <f t="shared" si="11"/>
        <v>0</v>
      </c>
      <c r="AU116" s="23">
        <f t="shared" si="11"/>
        <v>0</v>
      </c>
      <c r="AV116" s="23">
        <f t="shared" si="11"/>
        <v>10466</v>
      </c>
      <c r="AW116" s="23">
        <f t="shared" si="11"/>
        <v>6250</v>
      </c>
      <c r="AX116" s="23">
        <f t="shared" si="6"/>
        <v>2866</v>
      </c>
      <c r="AY116" s="23">
        <f t="shared" si="6"/>
        <v>0</v>
      </c>
      <c r="AZ116" s="23">
        <f t="shared" si="6"/>
        <v>1229</v>
      </c>
      <c r="BA116" s="23">
        <f t="shared" si="6"/>
        <v>0</v>
      </c>
      <c r="BB116" s="23">
        <f t="shared" si="6"/>
        <v>0</v>
      </c>
      <c r="BC116" s="23">
        <f t="shared" si="6"/>
        <v>409</v>
      </c>
      <c r="BD116" s="24"/>
    </row>
    <row r="117" spans="1:56" s="33" customFormat="1" ht="16.5" customHeight="1" x14ac:dyDescent="0.25">
      <c r="A117" s="13">
        <v>1</v>
      </c>
      <c r="B117" s="32"/>
      <c r="C117" s="89"/>
      <c r="D117" s="89"/>
      <c r="E117" s="27" t="s">
        <v>19</v>
      </c>
      <c r="F117" s="27">
        <f>ROUND('2019'!F117/4,2)</f>
        <v>0</v>
      </c>
      <c r="G117" s="27">
        <f>ROUND('2019'!G117/4,2)</f>
        <v>15015199.619999999</v>
      </c>
      <c r="H117" s="27">
        <f>ROUND('2019'!H117/4,2)</f>
        <v>6023665.0800000001</v>
      </c>
      <c r="I117" s="27">
        <f>ROUND('2019'!I117/4,2)</f>
        <v>7435676.9199999999</v>
      </c>
      <c r="J117" s="27">
        <f>ROUND('2019'!J117/4,2)</f>
        <v>1555857.62</v>
      </c>
      <c r="K117" s="27">
        <f>ROUND('2019'!K117/4,2)</f>
        <v>0</v>
      </c>
      <c r="L117" s="27">
        <f>ROUND('2019'!L117/4,2)</f>
        <v>27356848.109999999</v>
      </c>
      <c r="M117" s="27">
        <f>ROUND('2019'!M117/4,2)</f>
        <v>0</v>
      </c>
      <c r="N117" s="27">
        <f>ROUND('2019'!N117/4,2)</f>
        <v>0</v>
      </c>
      <c r="O117" s="27">
        <f>ROUND('2019'!O117/4,2)</f>
        <v>6413028.0499999998</v>
      </c>
      <c r="P117" s="27">
        <f>ROUND('2019'!Q117/4,2)</f>
        <v>0</v>
      </c>
      <c r="Q117" s="27">
        <f>ROUND('2019'!R117/4,2)</f>
        <v>7182.65</v>
      </c>
      <c r="R117" s="27">
        <f>ROUND('2019'!S117/4,2)</f>
        <v>1998.23</v>
      </c>
      <c r="S117" s="27">
        <f>ROUND('2019'!T117/4,2)</f>
        <v>2396.15</v>
      </c>
      <c r="T117" s="27">
        <f>ROUND('2019'!U117/4,2)</f>
        <v>2788.28</v>
      </c>
      <c r="U117" s="27">
        <f>ROUND('2019'!V117/4,2)</f>
        <v>0</v>
      </c>
      <c r="V117" s="27">
        <f>ROUND('2019'!W117/4,2)</f>
        <v>0</v>
      </c>
      <c r="W117" s="27">
        <f>ROUND('2019'!X117/4,2)</f>
        <v>0</v>
      </c>
      <c r="X117" s="27">
        <f>ROUND('2019'!Y117/4,2)</f>
        <v>0</v>
      </c>
      <c r="Y117" s="27">
        <f>ROUND('2019'!Z117/4,2)</f>
        <v>0</v>
      </c>
      <c r="Z117" s="27">
        <f>ROUND('2019'!AB117/4,2)</f>
        <v>0</v>
      </c>
      <c r="AA117" s="27">
        <f>ROUND('2019'!AC117/4,2)</f>
        <v>10843004.279999999</v>
      </c>
      <c r="AB117" s="27">
        <f>ROUND('2019'!AD117/4,2)</f>
        <v>4295862</v>
      </c>
      <c r="AC117" s="27">
        <f>ROUND('2019'!AE117/4,2)</f>
        <v>5325877.7</v>
      </c>
      <c r="AD117" s="27">
        <f>ROUND('2019'!AF117/4,2)</f>
        <v>1221264.58</v>
      </c>
      <c r="AE117" s="27">
        <f>ROUND('2019'!AG117/4,2)</f>
        <v>0</v>
      </c>
      <c r="AF117" s="27">
        <f>ROUND('2019'!AH117/4,2)</f>
        <v>20541633.32</v>
      </c>
      <c r="AG117" s="27">
        <f>ROUND('2019'!AI117/4,2)</f>
        <v>0</v>
      </c>
      <c r="AH117" s="27">
        <f>ROUND('2019'!AJ117/4,2)</f>
        <v>0</v>
      </c>
      <c r="AI117" s="27">
        <f>ROUND('2019'!AK117/4,2)</f>
        <v>5618919.5099999998</v>
      </c>
      <c r="AJ117" s="27">
        <f>ROUND('2019'!AM117/4,2)</f>
        <v>0</v>
      </c>
      <c r="AK117" s="27">
        <f>ROUND('2019'!AN117/4,2)</f>
        <v>71350.880000000005</v>
      </c>
      <c r="AL117" s="27">
        <f>ROUND('2019'!AO117/4,2)</f>
        <v>28641.3</v>
      </c>
      <c r="AM117" s="27">
        <f>ROUND('2019'!AP117/4,2)</f>
        <v>34344.76</v>
      </c>
      <c r="AN117" s="27">
        <f>ROUND('2019'!AQ117/4,2)</f>
        <v>8364.83</v>
      </c>
      <c r="AO117" s="27">
        <f>ROUND('2019'!AR117/4,2)</f>
        <v>0</v>
      </c>
      <c r="AP117" s="27">
        <f>ROUND('2019'!AS117/4,2)</f>
        <v>95988.94</v>
      </c>
      <c r="AQ117" s="27">
        <f>ROUND('2019'!AT117/4,2)</f>
        <v>0</v>
      </c>
      <c r="AR117" s="27">
        <f>ROUND('2019'!AU117/4,2)</f>
        <v>0</v>
      </c>
      <c r="AS117" s="27">
        <f>ROUND('2019'!AV117/4,2)</f>
        <v>0</v>
      </c>
      <c r="AT117" s="28">
        <f t="shared" si="11"/>
        <v>0</v>
      </c>
      <c r="AU117" s="29">
        <f t="shared" si="11"/>
        <v>25936737.43</v>
      </c>
      <c r="AV117" s="29">
        <f t="shared" si="11"/>
        <v>10350166.609999999</v>
      </c>
      <c r="AW117" s="29">
        <f t="shared" si="11"/>
        <v>12798295.530000001</v>
      </c>
      <c r="AX117" s="29">
        <f t="shared" si="6"/>
        <v>2788275.3100000005</v>
      </c>
      <c r="AY117" s="29">
        <f t="shared" si="6"/>
        <v>0</v>
      </c>
      <c r="AZ117" s="29">
        <f t="shared" si="6"/>
        <v>47994470.370000005</v>
      </c>
      <c r="BA117" s="29">
        <f t="shared" si="6"/>
        <v>0</v>
      </c>
      <c r="BB117" s="29">
        <f t="shared" si="6"/>
        <v>0</v>
      </c>
      <c r="BC117" s="29">
        <f t="shared" si="6"/>
        <v>12031947.559999999</v>
      </c>
      <c r="BD117" s="30">
        <f t="shared" si="5"/>
        <v>85963155.360000014</v>
      </c>
    </row>
    <row r="118" spans="1:56" s="25" customFormat="1" ht="20.399999999999999" customHeight="1" x14ac:dyDescent="0.25">
      <c r="A118" s="13">
        <v>1</v>
      </c>
      <c r="B118" s="20" t="s">
        <v>96</v>
      </c>
      <c r="C118" s="88">
        <v>61</v>
      </c>
      <c r="D118" s="88" t="s">
        <v>97</v>
      </c>
      <c r="E118" s="21" t="s">
        <v>18</v>
      </c>
      <c r="F118" s="21">
        <f>ROUND('2019'!F118/4,0)</f>
        <v>0</v>
      </c>
      <c r="G118" s="21">
        <f>ROUND('2019'!G118/4,0)</f>
        <v>0</v>
      </c>
      <c r="H118" s="21">
        <f>ROUND('2019'!H118/4,0)</f>
        <v>11651</v>
      </c>
      <c r="I118" s="21">
        <f>ROUND('2019'!I118/4,0)</f>
        <v>12096</v>
      </c>
      <c r="J118" s="21">
        <f>ROUND('2019'!J118/4,0)</f>
        <v>4978</v>
      </c>
      <c r="K118" s="21">
        <f>ROUND('2019'!K118/4,0)</f>
        <v>0</v>
      </c>
      <c r="L118" s="21">
        <f>ROUND('2019'!L118/4,0)</f>
        <v>2157</v>
      </c>
      <c r="M118" s="21">
        <f>ROUND('2019'!M118/4,0)</f>
        <v>23</v>
      </c>
      <c r="N118" s="21">
        <f>ROUND('2019'!N118/4,0)</f>
        <v>0</v>
      </c>
      <c r="O118" s="21">
        <f>ROUND('2019'!O118/4,0)</f>
        <v>253</v>
      </c>
      <c r="P118" s="21">
        <f>ROUND('2019'!Q118/4,0)</f>
        <v>0</v>
      </c>
      <c r="Q118" s="21">
        <f>ROUND('2019'!R118/4,0)</f>
        <v>0</v>
      </c>
      <c r="R118" s="21">
        <f>ROUND('2019'!S118/4,0)</f>
        <v>7</v>
      </c>
      <c r="S118" s="21">
        <f>ROUND('2019'!T118/4,0)</f>
        <v>9</v>
      </c>
      <c r="T118" s="21">
        <f>ROUND('2019'!U118/4,0)</f>
        <v>0</v>
      </c>
      <c r="U118" s="21">
        <f>ROUND('2019'!V118/4,0)</f>
        <v>0</v>
      </c>
      <c r="V118" s="21">
        <f>ROUND('2019'!W118/4,0)</f>
        <v>0</v>
      </c>
      <c r="W118" s="21">
        <f>ROUND('2019'!X118/4,0)</f>
        <v>0</v>
      </c>
      <c r="X118" s="21">
        <f>ROUND('2019'!Y118/4,0)</f>
        <v>0</v>
      </c>
      <c r="Y118" s="21">
        <f>ROUND('2019'!Z118/4,0)</f>
        <v>0</v>
      </c>
      <c r="Z118" s="21">
        <f>ROUND('2019'!AB118/4,0)</f>
        <v>0</v>
      </c>
      <c r="AA118" s="21">
        <f>ROUND('2019'!AC118/4,0)</f>
        <v>0</v>
      </c>
      <c r="AB118" s="21">
        <f>ROUND('2019'!AD118/4,0)</f>
        <v>12472</v>
      </c>
      <c r="AC118" s="21">
        <f>ROUND('2019'!AE118/4,0)</f>
        <v>12792</v>
      </c>
      <c r="AD118" s="21">
        <f>ROUND('2019'!AF118/4,0)</f>
        <v>4145</v>
      </c>
      <c r="AE118" s="21">
        <f>ROUND('2019'!AG118/4,0)</f>
        <v>0</v>
      </c>
      <c r="AF118" s="21">
        <f>ROUND('2019'!AH118/4,0)</f>
        <v>1489</v>
      </c>
      <c r="AG118" s="21">
        <f>ROUND('2019'!AI118/4,0)</f>
        <v>17</v>
      </c>
      <c r="AH118" s="21">
        <f>ROUND('2019'!AJ118/4,0)</f>
        <v>0</v>
      </c>
      <c r="AI118" s="21">
        <f>ROUND('2019'!AK118/4,0)</f>
        <v>282</v>
      </c>
      <c r="AJ118" s="21">
        <f>ROUND('2019'!AM118/4,0)</f>
        <v>0</v>
      </c>
      <c r="AK118" s="21">
        <f>ROUND('2019'!AN118/4,0)</f>
        <v>0</v>
      </c>
      <c r="AL118" s="21">
        <f>ROUND('2019'!AO118/4,0)</f>
        <v>90</v>
      </c>
      <c r="AM118" s="21">
        <f>ROUND('2019'!AP118/4,0)</f>
        <v>104</v>
      </c>
      <c r="AN118" s="21">
        <f>ROUND('2019'!AQ118/4,0)</f>
        <v>28</v>
      </c>
      <c r="AO118" s="21">
        <f>ROUND('2019'!AR118/4,0)</f>
        <v>0</v>
      </c>
      <c r="AP118" s="21">
        <f>ROUND('2019'!AS118/4,0)</f>
        <v>4</v>
      </c>
      <c r="AQ118" s="21">
        <f>ROUND('2019'!AT118/4,0)</f>
        <v>0</v>
      </c>
      <c r="AR118" s="21">
        <f>ROUND('2019'!AU118/4,0)</f>
        <v>0</v>
      </c>
      <c r="AS118" s="21">
        <f>ROUND('2019'!AV118/4,0)</f>
        <v>1</v>
      </c>
      <c r="AT118" s="22">
        <f t="shared" si="11"/>
        <v>0</v>
      </c>
      <c r="AU118" s="23">
        <f t="shared" si="11"/>
        <v>0</v>
      </c>
      <c r="AV118" s="23">
        <f t="shared" si="11"/>
        <v>24220</v>
      </c>
      <c r="AW118" s="23">
        <f t="shared" si="11"/>
        <v>25001</v>
      </c>
      <c r="AX118" s="23">
        <f t="shared" si="6"/>
        <v>9151</v>
      </c>
      <c r="AY118" s="23">
        <f t="shared" si="6"/>
        <v>0</v>
      </c>
      <c r="AZ118" s="23">
        <f t="shared" si="6"/>
        <v>3650</v>
      </c>
      <c r="BA118" s="23">
        <f t="shared" si="6"/>
        <v>40</v>
      </c>
      <c r="BB118" s="23">
        <f t="shared" si="6"/>
        <v>0</v>
      </c>
      <c r="BC118" s="23">
        <f t="shared" si="6"/>
        <v>536</v>
      </c>
      <c r="BD118" s="24"/>
    </row>
    <row r="119" spans="1:56" s="33" customFormat="1" ht="17.399999999999999" customHeight="1" x14ac:dyDescent="0.25">
      <c r="A119" s="13">
        <v>1</v>
      </c>
      <c r="B119" s="32"/>
      <c r="C119" s="89"/>
      <c r="D119" s="89"/>
      <c r="E119" s="27" t="s">
        <v>19</v>
      </c>
      <c r="F119" s="27">
        <f>ROUND('2019'!F119/4,2)</f>
        <v>0</v>
      </c>
      <c r="G119" s="27">
        <f>ROUND('2019'!G119/4,2)</f>
        <v>29236882.670000002</v>
      </c>
      <c r="H119" s="27">
        <f>ROUND('2019'!H119/4,2)</f>
        <v>10207337.199999999</v>
      </c>
      <c r="I119" s="27">
        <f>ROUND('2019'!I119/4,2)</f>
        <v>14185245.609999999</v>
      </c>
      <c r="J119" s="27">
        <f>ROUND('2019'!J119/4,2)</f>
        <v>4844299.87</v>
      </c>
      <c r="K119" s="27">
        <f>ROUND('2019'!K119/4,2)</f>
        <v>0</v>
      </c>
      <c r="L119" s="27">
        <f>ROUND('2019'!L119/4,2)</f>
        <v>125632541.78</v>
      </c>
      <c r="M119" s="27">
        <f>ROUND('2019'!M119/4,2)</f>
        <v>4475175.0599999996</v>
      </c>
      <c r="N119" s="27">
        <f>ROUND('2019'!N119/4,2)</f>
        <v>0</v>
      </c>
      <c r="O119" s="27">
        <f>ROUND('2019'!O119/4,2)</f>
        <v>5301410.46</v>
      </c>
      <c r="P119" s="27">
        <f>ROUND('2019'!Q119/4,2)</f>
        <v>0</v>
      </c>
      <c r="Q119" s="27">
        <f>ROUND('2019'!R119/4,2)</f>
        <v>16668.18</v>
      </c>
      <c r="R119" s="27">
        <f>ROUND('2019'!S119/4,2)</f>
        <v>6527.05</v>
      </c>
      <c r="S119" s="27">
        <f>ROUND('2019'!T119/4,2)</f>
        <v>10141.14</v>
      </c>
      <c r="T119" s="27">
        <f>ROUND('2019'!U119/4,2)</f>
        <v>0</v>
      </c>
      <c r="U119" s="27">
        <f>ROUND('2019'!V119/4,2)</f>
        <v>0</v>
      </c>
      <c r="V119" s="27">
        <f>ROUND('2019'!W119/4,2)</f>
        <v>0</v>
      </c>
      <c r="W119" s="27">
        <f>ROUND('2019'!X119/4,2)</f>
        <v>0</v>
      </c>
      <c r="X119" s="27">
        <f>ROUND('2019'!Y119/4,2)</f>
        <v>0</v>
      </c>
      <c r="Y119" s="27">
        <f>ROUND('2019'!Z119/4,2)</f>
        <v>0</v>
      </c>
      <c r="Z119" s="27">
        <f>ROUND('2019'!AB119/4,2)</f>
        <v>0</v>
      </c>
      <c r="AA119" s="27">
        <f>ROUND('2019'!AC119/4,2)</f>
        <v>29563225.329999998</v>
      </c>
      <c r="AB119" s="27">
        <f>ROUND('2019'!AD119/4,2)</f>
        <v>10905767.470000001</v>
      </c>
      <c r="AC119" s="27">
        <f>ROUND('2019'!AE119/4,2)</f>
        <v>14623509.619999999</v>
      </c>
      <c r="AD119" s="27">
        <f>ROUND('2019'!AF119/4,2)</f>
        <v>4033948.24</v>
      </c>
      <c r="AE119" s="27">
        <f>ROUND('2019'!AG119/4,2)</f>
        <v>0</v>
      </c>
      <c r="AF119" s="27">
        <f>ROUND('2019'!AH119/4,2)</f>
        <v>86731094.829999998</v>
      </c>
      <c r="AG119" s="27">
        <f>ROUND('2019'!AI119/4,2)</f>
        <v>3187795.93</v>
      </c>
      <c r="AH119" s="27">
        <f>ROUND('2019'!AJ119/4,2)</f>
        <v>0</v>
      </c>
      <c r="AI119" s="27">
        <f>ROUND('2019'!AK119/4,2)</f>
        <v>5675368.8700000001</v>
      </c>
      <c r="AJ119" s="27">
        <f>ROUND('2019'!AM119/4,2)</f>
        <v>0</v>
      </c>
      <c r="AK119" s="27">
        <f>ROUND('2019'!AN119/4,2)</f>
        <v>224581.02</v>
      </c>
      <c r="AL119" s="27">
        <f>ROUND('2019'!AO119/4,2)</f>
        <v>79935.649999999994</v>
      </c>
      <c r="AM119" s="27">
        <f>ROUND('2019'!AP119/4,2)</f>
        <v>117930.49</v>
      </c>
      <c r="AN119" s="27">
        <f>ROUND('2019'!AQ119/4,2)</f>
        <v>26714.89</v>
      </c>
      <c r="AO119" s="27">
        <f>ROUND('2019'!AR119/4,2)</f>
        <v>0</v>
      </c>
      <c r="AP119" s="27">
        <f>ROUND('2019'!AS119/4,2)</f>
        <v>212576.21</v>
      </c>
      <c r="AQ119" s="27">
        <f>ROUND('2019'!AT119/4,2)</f>
        <v>0</v>
      </c>
      <c r="AR119" s="27">
        <f>ROUND('2019'!AU119/4,2)</f>
        <v>0</v>
      </c>
      <c r="AS119" s="27">
        <f>ROUND('2019'!AV119/4,2)</f>
        <v>21997.56</v>
      </c>
      <c r="AT119" s="28">
        <f t="shared" si="11"/>
        <v>0</v>
      </c>
      <c r="AU119" s="29">
        <f t="shared" si="11"/>
        <v>59041357.200000003</v>
      </c>
      <c r="AV119" s="29">
        <f t="shared" si="11"/>
        <v>21199567.370000001</v>
      </c>
      <c r="AW119" s="29">
        <f t="shared" si="11"/>
        <v>28936826.859999999</v>
      </c>
      <c r="AX119" s="29">
        <f t="shared" si="6"/>
        <v>8904963</v>
      </c>
      <c r="AY119" s="29">
        <f t="shared" si="6"/>
        <v>0</v>
      </c>
      <c r="AZ119" s="29">
        <f t="shared" si="6"/>
        <v>212576212.81999999</v>
      </c>
      <c r="BA119" s="29">
        <f t="shared" si="6"/>
        <v>7662970.9900000002</v>
      </c>
      <c r="BB119" s="29">
        <f t="shared" si="6"/>
        <v>0</v>
      </c>
      <c r="BC119" s="29">
        <f t="shared" si="6"/>
        <v>10998776.890000001</v>
      </c>
      <c r="BD119" s="30">
        <f t="shared" si="5"/>
        <v>282616346.90999997</v>
      </c>
    </row>
    <row r="120" spans="1:56" s="25" customFormat="1" ht="19.2" customHeight="1" x14ac:dyDescent="0.25">
      <c r="A120" s="13">
        <v>1</v>
      </c>
      <c r="B120" s="20" t="s">
        <v>98</v>
      </c>
      <c r="C120" s="88">
        <v>62</v>
      </c>
      <c r="D120" s="88" t="s">
        <v>99</v>
      </c>
      <c r="E120" s="21" t="s">
        <v>18</v>
      </c>
      <c r="F120" s="21">
        <f>ROUND('2019'!F120/4,0)</f>
        <v>0</v>
      </c>
      <c r="G120" s="21">
        <f>ROUND('2019'!G120/4,0)</f>
        <v>0</v>
      </c>
      <c r="H120" s="21">
        <f>ROUND('2019'!H120/4,0)</f>
        <v>3637</v>
      </c>
      <c r="I120" s="21">
        <f>ROUND('2019'!I120/4,0)</f>
        <v>2766</v>
      </c>
      <c r="J120" s="21">
        <f>ROUND('2019'!J120/4,0)</f>
        <v>733</v>
      </c>
      <c r="K120" s="21">
        <f>ROUND('2019'!K120/4,0)</f>
        <v>0</v>
      </c>
      <c r="L120" s="21">
        <f>ROUND('2019'!L120/4,0)</f>
        <v>0</v>
      </c>
      <c r="M120" s="21">
        <f>ROUND('2019'!M120/4,0)</f>
        <v>0</v>
      </c>
      <c r="N120" s="21">
        <f>ROUND('2019'!N120/4,0)</f>
        <v>0</v>
      </c>
      <c r="O120" s="21">
        <f>ROUND('2019'!O120/4,0)</f>
        <v>107</v>
      </c>
      <c r="P120" s="21">
        <f>ROUND('2019'!Q120/4,0)</f>
        <v>0</v>
      </c>
      <c r="Q120" s="21">
        <f>ROUND('2019'!R120/4,0)</f>
        <v>0</v>
      </c>
      <c r="R120" s="21">
        <f>ROUND('2019'!S120/4,0)</f>
        <v>1</v>
      </c>
      <c r="S120" s="21">
        <f>ROUND('2019'!T120/4,0)</f>
        <v>0</v>
      </c>
      <c r="T120" s="21">
        <f>ROUND('2019'!U120/4,0)</f>
        <v>0</v>
      </c>
      <c r="U120" s="21">
        <f>ROUND('2019'!V120/4,0)</f>
        <v>0</v>
      </c>
      <c r="V120" s="21">
        <f>ROUND('2019'!W120/4,0)</f>
        <v>0</v>
      </c>
      <c r="W120" s="21">
        <f>ROUND('2019'!X120/4,0)</f>
        <v>0</v>
      </c>
      <c r="X120" s="21">
        <f>ROUND('2019'!Y120/4,0)</f>
        <v>0</v>
      </c>
      <c r="Y120" s="21">
        <f>ROUND('2019'!Z120/4,0)</f>
        <v>0</v>
      </c>
      <c r="Z120" s="21">
        <f>ROUND('2019'!AB120/4,0)</f>
        <v>0</v>
      </c>
      <c r="AA120" s="21">
        <f>ROUND('2019'!AC120/4,0)</f>
        <v>0</v>
      </c>
      <c r="AB120" s="21">
        <f>ROUND('2019'!AD120/4,0)</f>
        <v>4572</v>
      </c>
      <c r="AC120" s="21">
        <f>ROUND('2019'!AE120/4,0)</f>
        <v>3477</v>
      </c>
      <c r="AD120" s="21">
        <f>ROUND('2019'!AF120/4,0)</f>
        <v>831</v>
      </c>
      <c r="AE120" s="21">
        <f>ROUND('2019'!AG120/4,0)</f>
        <v>0</v>
      </c>
      <c r="AF120" s="21">
        <f>ROUND('2019'!AH120/4,0)</f>
        <v>0</v>
      </c>
      <c r="AG120" s="21">
        <f>ROUND('2019'!AI120/4,0)</f>
        <v>0</v>
      </c>
      <c r="AH120" s="21">
        <f>ROUND('2019'!AJ120/4,0)</f>
        <v>0</v>
      </c>
      <c r="AI120" s="21">
        <f>ROUND('2019'!AK120/4,0)</f>
        <v>118</v>
      </c>
      <c r="AJ120" s="21">
        <f>ROUND('2019'!AM120/4,0)</f>
        <v>0</v>
      </c>
      <c r="AK120" s="21">
        <f>ROUND('2019'!AN120/4,0)</f>
        <v>0</v>
      </c>
      <c r="AL120" s="21">
        <f>ROUND('2019'!AO120/4,0)</f>
        <v>9</v>
      </c>
      <c r="AM120" s="21">
        <f>ROUND('2019'!AP120/4,0)</f>
        <v>7</v>
      </c>
      <c r="AN120" s="21">
        <f>ROUND('2019'!AQ120/4,0)</f>
        <v>2</v>
      </c>
      <c r="AO120" s="21">
        <f>ROUND('2019'!AR120/4,0)</f>
        <v>0</v>
      </c>
      <c r="AP120" s="21">
        <f>ROUND('2019'!AS120/4,0)</f>
        <v>0</v>
      </c>
      <c r="AQ120" s="21">
        <f>ROUND('2019'!AT120/4,0)</f>
        <v>0</v>
      </c>
      <c r="AR120" s="21">
        <f>ROUND('2019'!AU120/4,0)</f>
        <v>0</v>
      </c>
      <c r="AS120" s="21">
        <f>ROUND('2019'!AV120/4,0)</f>
        <v>0</v>
      </c>
      <c r="AT120" s="22">
        <f t="shared" si="11"/>
        <v>0</v>
      </c>
      <c r="AU120" s="23">
        <f t="shared" si="11"/>
        <v>0</v>
      </c>
      <c r="AV120" s="23">
        <f t="shared" si="11"/>
        <v>8219</v>
      </c>
      <c r="AW120" s="23">
        <f t="shared" si="11"/>
        <v>6250</v>
      </c>
      <c r="AX120" s="23">
        <f t="shared" si="6"/>
        <v>1566</v>
      </c>
      <c r="AY120" s="23">
        <f t="shared" si="6"/>
        <v>0</v>
      </c>
      <c r="AZ120" s="23">
        <f t="shared" si="6"/>
        <v>0</v>
      </c>
      <c r="BA120" s="23">
        <f t="shared" ref="BA120:BC183" si="12">AQ120+AG120+W120+M120</f>
        <v>0</v>
      </c>
      <c r="BB120" s="23">
        <f t="shared" si="12"/>
        <v>0</v>
      </c>
      <c r="BC120" s="23">
        <f t="shared" si="12"/>
        <v>225</v>
      </c>
      <c r="BD120" s="24"/>
    </row>
    <row r="121" spans="1:56" s="33" customFormat="1" ht="18.75" customHeight="1" x14ac:dyDescent="0.25">
      <c r="A121" s="13">
        <v>1</v>
      </c>
      <c r="B121" s="32"/>
      <c r="C121" s="89"/>
      <c r="D121" s="89"/>
      <c r="E121" s="27" t="s">
        <v>19</v>
      </c>
      <c r="F121" s="27">
        <f>ROUND('2019'!F121/4,2)</f>
        <v>0</v>
      </c>
      <c r="G121" s="27">
        <f>ROUND('2019'!G121/4,2)</f>
        <v>8526644.5999999996</v>
      </c>
      <c r="H121" s="27">
        <f>ROUND('2019'!H121/4,2)</f>
        <v>3051746.65</v>
      </c>
      <c r="I121" s="27">
        <f>ROUND('2019'!I121/4,2)</f>
        <v>4762092.16</v>
      </c>
      <c r="J121" s="27">
        <f>ROUND('2019'!J121/4,2)</f>
        <v>712805.79</v>
      </c>
      <c r="K121" s="27">
        <f>ROUND('2019'!K121/4,2)</f>
        <v>0</v>
      </c>
      <c r="L121" s="27">
        <f>ROUND('2019'!L121/4,2)</f>
        <v>0</v>
      </c>
      <c r="M121" s="27">
        <f>ROUND('2019'!M121/4,2)</f>
        <v>0</v>
      </c>
      <c r="N121" s="27">
        <f>ROUND('2019'!N121/4,2)</f>
        <v>0</v>
      </c>
      <c r="O121" s="27">
        <f>ROUND('2019'!O121/4,2)</f>
        <v>2265523.5099999998</v>
      </c>
      <c r="P121" s="27">
        <f>ROUND('2019'!Q121/4,2)</f>
        <v>0</v>
      </c>
      <c r="Q121" s="27">
        <f>ROUND('2019'!R121/4,2)</f>
        <v>908.69</v>
      </c>
      <c r="R121" s="27">
        <f>ROUND('2019'!S121/4,2)</f>
        <v>354.9</v>
      </c>
      <c r="S121" s="27">
        <f>ROUND('2019'!T121/4,2)</f>
        <v>553.79999999999995</v>
      </c>
      <c r="T121" s="27">
        <f>ROUND('2019'!U121/4,2)</f>
        <v>0</v>
      </c>
      <c r="U121" s="27">
        <f>ROUND('2019'!V121/4,2)</f>
        <v>0</v>
      </c>
      <c r="V121" s="27">
        <f>ROUND('2019'!W121/4,2)</f>
        <v>0</v>
      </c>
      <c r="W121" s="27">
        <f>ROUND('2019'!X121/4,2)</f>
        <v>0</v>
      </c>
      <c r="X121" s="27">
        <f>ROUND('2019'!Y121/4,2)</f>
        <v>0</v>
      </c>
      <c r="Y121" s="27">
        <f>ROUND('2019'!Z121/4,2)</f>
        <v>0</v>
      </c>
      <c r="Z121" s="27">
        <f>ROUND('2019'!AB121/4,2)</f>
        <v>0</v>
      </c>
      <c r="AA121" s="27">
        <f>ROUND('2019'!AC121/4,2)</f>
        <v>10630807.59</v>
      </c>
      <c r="AB121" s="27">
        <f>ROUND('2019'!AD121/4,2)</f>
        <v>3836065.77</v>
      </c>
      <c r="AC121" s="27">
        <f>ROUND('2019'!AE121/4,2)</f>
        <v>5985981.4100000001</v>
      </c>
      <c r="AD121" s="27">
        <f>ROUND('2019'!AF121/4,2)</f>
        <v>808760.42</v>
      </c>
      <c r="AE121" s="27">
        <f>ROUND('2019'!AG121/4,2)</f>
        <v>0</v>
      </c>
      <c r="AF121" s="27">
        <f>ROUND('2019'!AH121/4,2)</f>
        <v>0</v>
      </c>
      <c r="AG121" s="27">
        <f>ROUND('2019'!AI121/4,2)</f>
        <v>0</v>
      </c>
      <c r="AH121" s="27">
        <f>ROUND('2019'!AJ121/4,2)</f>
        <v>0</v>
      </c>
      <c r="AI121" s="27">
        <f>ROUND('2019'!AK121/4,2)</f>
        <v>2534314.44</v>
      </c>
      <c r="AJ121" s="27">
        <f>ROUND('2019'!AM121/4,2)</f>
        <v>0</v>
      </c>
      <c r="AK121" s="27">
        <f>ROUND('2019'!AN121/4,2)</f>
        <v>20605.61</v>
      </c>
      <c r="AL121" s="27">
        <f>ROUND('2019'!AO121/4,2)</f>
        <v>7452.81</v>
      </c>
      <c r="AM121" s="27">
        <f>ROUND('2019'!AP121/4,2)</f>
        <v>11629.72</v>
      </c>
      <c r="AN121" s="27">
        <f>ROUND('2019'!AQ121/4,2)</f>
        <v>1523.09</v>
      </c>
      <c r="AO121" s="27">
        <f>ROUND('2019'!AR121/4,2)</f>
        <v>0</v>
      </c>
      <c r="AP121" s="27">
        <f>ROUND('2019'!AS121/4,2)</f>
        <v>0</v>
      </c>
      <c r="AQ121" s="27">
        <f>ROUND('2019'!AT121/4,2)</f>
        <v>0</v>
      </c>
      <c r="AR121" s="27">
        <f>ROUND('2019'!AU121/4,2)</f>
        <v>0</v>
      </c>
      <c r="AS121" s="27">
        <f>ROUND('2019'!AV121/4,2)</f>
        <v>0</v>
      </c>
      <c r="AT121" s="28">
        <f t="shared" si="11"/>
        <v>0</v>
      </c>
      <c r="AU121" s="29">
        <f t="shared" si="11"/>
        <v>19178966.489999998</v>
      </c>
      <c r="AV121" s="29">
        <f t="shared" si="11"/>
        <v>6895620.1299999999</v>
      </c>
      <c r="AW121" s="29">
        <f t="shared" si="11"/>
        <v>10760257.09</v>
      </c>
      <c r="AX121" s="29">
        <f t="shared" si="11"/>
        <v>1523089.3</v>
      </c>
      <c r="AY121" s="29">
        <f t="shared" si="11"/>
        <v>0</v>
      </c>
      <c r="AZ121" s="29">
        <f t="shared" si="11"/>
        <v>0</v>
      </c>
      <c r="BA121" s="29">
        <f t="shared" si="12"/>
        <v>0</v>
      </c>
      <c r="BB121" s="29">
        <f t="shared" si="12"/>
        <v>0</v>
      </c>
      <c r="BC121" s="29">
        <f t="shared" si="12"/>
        <v>4799837.9499999993</v>
      </c>
      <c r="BD121" s="30">
        <f t="shared" si="5"/>
        <v>23978804.439999998</v>
      </c>
    </row>
    <row r="122" spans="1:56" s="25" customFormat="1" ht="18" customHeight="1" x14ac:dyDescent="0.25">
      <c r="A122" s="13">
        <v>1</v>
      </c>
      <c r="B122" s="20" t="s">
        <v>100</v>
      </c>
      <c r="C122" s="88">
        <v>63</v>
      </c>
      <c r="D122" s="88" t="s">
        <v>101</v>
      </c>
      <c r="E122" s="21" t="s">
        <v>18</v>
      </c>
      <c r="F122" s="21">
        <f>ROUND('2019'!F122/4,0)</f>
        <v>0</v>
      </c>
      <c r="G122" s="21">
        <f>ROUND('2019'!G122/4,0)</f>
        <v>0</v>
      </c>
      <c r="H122" s="21">
        <f>ROUND('2019'!H122/4,0)</f>
        <v>2371</v>
      </c>
      <c r="I122" s="21">
        <f>ROUND('2019'!I122/4,0)</f>
        <v>3276</v>
      </c>
      <c r="J122" s="21">
        <f>ROUND('2019'!J122/4,0)</f>
        <v>0</v>
      </c>
      <c r="K122" s="21">
        <f>ROUND('2019'!K122/4,0)</f>
        <v>0</v>
      </c>
      <c r="L122" s="21">
        <f>ROUND('2019'!L122/4,0)</f>
        <v>0</v>
      </c>
      <c r="M122" s="21">
        <f>ROUND('2019'!M122/4,0)</f>
        <v>0</v>
      </c>
      <c r="N122" s="21">
        <f>ROUND('2019'!N122/4,0)</f>
        <v>0</v>
      </c>
      <c r="O122" s="21">
        <f>ROUND('2019'!O122/4,0)</f>
        <v>0</v>
      </c>
      <c r="P122" s="21">
        <f>ROUND('2019'!Q122/4,0)</f>
        <v>0</v>
      </c>
      <c r="Q122" s="21">
        <f>ROUND('2019'!R122/4,0)</f>
        <v>0</v>
      </c>
      <c r="R122" s="21">
        <f>ROUND('2019'!S122/4,0)</f>
        <v>4</v>
      </c>
      <c r="S122" s="21">
        <f>ROUND('2019'!T122/4,0)</f>
        <v>0</v>
      </c>
      <c r="T122" s="21">
        <f>ROUND('2019'!U122/4,0)</f>
        <v>0</v>
      </c>
      <c r="U122" s="21">
        <f>ROUND('2019'!V122/4,0)</f>
        <v>0</v>
      </c>
      <c r="V122" s="21">
        <f>ROUND('2019'!W122/4,0)</f>
        <v>0</v>
      </c>
      <c r="W122" s="21">
        <f>ROUND('2019'!X122/4,0)</f>
        <v>0</v>
      </c>
      <c r="X122" s="21">
        <f>ROUND('2019'!Y122/4,0)</f>
        <v>0</v>
      </c>
      <c r="Y122" s="21">
        <f>ROUND('2019'!Z122/4,0)</f>
        <v>0</v>
      </c>
      <c r="Z122" s="21">
        <f>ROUND('2019'!AB122/4,0)</f>
        <v>0</v>
      </c>
      <c r="AA122" s="21">
        <f>ROUND('2019'!AC122/4,0)</f>
        <v>0</v>
      </c>
      <c r="AB122" s="21">
        <f>ROUND('2019'!AD122/4,0)</f>
        <v>1683</v>
      </c>
      <c r="AC122" s="21">
        <f>ROUND('2019'!AE122/4,0)</f>
        <v>2017</v>
      </c>
      <c r="AD122" s="21">
        <f>ROUND('2019'!AF122/4,0)</f>
        <v>0</v>
      </c>
      <c r="AE122" s="21">
        <f>ROUND('2019'!AG122/4,0)</f>
        <v>0</v>
      </c>
      <c r="AF122" s="21">
        <f>ROUND('2019'!AH122/4,0)</f>
        <v>0</v>
      </c>
      <c r="AG122" s="21">
        <f>ROUND('2019'!AI122/4,0)</f>
        <v>0</v>
      </c>
      <c r="AH122" s="21">
        <f>ROUND('2019'!AJ122/4,0)</f>
        <v>0</v>
      </c>
      <c r="AI122" s="21">
        <f>ROUND('2019'!AK122/4,0)</f>
        <v>0</v>
      </c>
      <c r="AJ122" s="21">
        <f>ROUND('2019'!AM122/4,0)</f>
        <v>0</v>
      </c>
      <c r="AK122" s="21">
        <f>ROUND('2019'!AN122/4,0)</f>
        <v>0</v>
      </c>
      <c r="AL122" s="21">
        <f>ROUND('2019'!AO122/4,0)</f>
        <v>17</v>
      </c>
      <c r="AM122" s="21">
        <f>ROUND('2019'!AP122/4,0)</f>
        <v>16</v>
      </c>
      <c r="AN122" s="21">
        <f>ROUND('2019'!AQ122/4,0)</f>
        <v>0</v>
      </c>
      <c r="AO122" s="21">
        <f>ROUND('2019'!AR122/4,0)</f>
        <v>0</v>
      </c>
      <c r="AP122" s="21">
        <f>ROUND('2019'!AS122/4,0)</f>
        <v>0</v>
      </c>
      <c r="AQ122" s="21">
        <f>ROUND('2019'!AT122/4,0)</f>
        <v>0</v>
      </c>
      <c r="AR122" s="21">
        <f>ROUND('2019'!AU122/4,0)</f>
        <v>0</v>
      </c>
      <c r="AS122" s="21">
        <f>ROUND('2019'!AV122/4,0)</f>
        <v>0</v>
      </c>
      <c r="AT122" s="22">
        <f t="shared" si="11"/>
        <v>0</v>
      </c>
      <c r="AU122" s="23">
        <f t="shared" si="11"/>
        <v>0</v>
      </c>
      <c r="AV122" s="23">
        <f t="shared" si="11"/>
        <v>4075</v>
      </c>
      <c r="AW122" s="23">
        <f t="shared" si="11"/>
        <v>5309</v>
      </c>
      <c r="AX122" s="23">
        <f t="shared" si="11"/>
        <v>0</v>
      </c>
      <c r="AY122" s="23">
        <f t="shared" si="11"/>
        <v>0</v>
      </c>
      <c r="AZ122" s="23">
        <f t="shared" si="11"/>
        <v>0</v>
      </c>
      <c r="BA122" s="23">
        <f t="shared" si="12"/>
        <v>0</v>
      </c>
      <c r="BB122" s="23">
        <f t="shared" si="12"/>
        <v>0</v>
      </c>
      <c r="BC122" s="23">
        <f t="shared" si="12"/>
        <v>0</v>
      </c>
      <c r="BD122" s="24"/>
    </row>
    <row r="123" spans="1:56" s="33" customFormat="1" ht="18" customHeight="1" x14ac:dyDescent="0.25">
      <c r="A123" s="13">
        <v>1</v>
      </c>
      <c r="B123" s="32"/>
      <c r="C123" s="89"/>
      <c r="D123" s="89"/>
      <c r="E123" s="27" t="s">
        <v>19</v>
      </c>
      <c r="F123" s="27">
        <f>ROUND('2019'!F123/4,2)</f>
        <v>0</v>
      </c>
      <c r="G123" s="27">
        <f>ROUND('2019'!G123/4,2)</f>
        <v>8147362.2199999997</v>
      </c>
      <c r="H123" s="27">
        <f>ROUND('2019'!H123/4,2)</f>
        <v>1523163.84</v>
      </c>
      <c r="I123" s="27">
        <f>ROUND('2019'!I123/4,2)</f>
        <v>6624198.3799999999</v>
      </c>
      <c r="J123" s="27">
        <f>ROUND('2019'!J123/4,2)</f>
        <v>0</v>
      </c>
      <c r="K123" s="27">
        <f>ROUND('2019'!K123/4,2)</f>
        <v>0</v>
      </c>
      <c r="L123" s="27">
        <f>ROUND('2019'!L123/4,2)</f>
        <v>0</v>
      </c>
      <c r="M123" s="27">
        <f>ROUND('2019'!M123/4,2)</f>
        <v>0</v>
      </c>
      <c r="N123" s="27">
        <f>ROUND('2019'!N123/4,2)</f>
        <v>0</v>
      </c>
      <c r="O123" s="27">
        <f>ROUND('2019'!O123/4,2)</f>
        <v>0</v>
      </c>
      <c r="P123" s="27">
        <f>ROUND('2019'!Q123/4,2)</f>
        <v>0</v>
      </c>
      <c r="Q123" s="27">
        <f>ROUND('2019'!R123/4,2)</f>
        <v>2617.12</v>
      </c>
      <c r="R123" s="27">
        <f>ROUND('2019'!S123/4,2)</f>
        <v>2617.12</v>
      </c>
      <c r="S123" s="27">
        <f>ROUND('2019'!T123/4,2)</f>
        <v>0</v>
      </c>
      <c r="T123" s="27">
        <f>ROUND('2019'!U123/4,2)</f>
        <v>0</v>
      </c>
      <c r="U123" s="27">
        <f>ROUND('2019'!V123/4,2)</f>
        <v>0</v>
      </c>
      <c r="V123" s="27">
        <f>ROUND('2019'!W123/4,2)</f>
        <v>0</v>
      </c>
      <c r="W123" s="27">
        <f>ROUND('2019'!X123/4,2)</f>
        <v>0</v>
      </c>
      <c r="X123" s="27">
        <f>ROUND('2019'!Y123/4,2)</f>
        <v>0</v>
      </c>
      <c r="Y123" s="27">
        <f>ROUND('2019'!Z123/4,2)</f>
        <v>0</v>
      </c>
      <c r="Z123" s="27">
        <f>ROUND('2019'!AB123/4,2)</f>
        <v>0</v>
      </c>
      <c r="AA123" s="27">
        <f>ROUND('2019'!AC123/4,2)</f>
        <v>5160603.76</v>
      </c>
      <c r="AB123" s="27">
        <f>ROUND('2019'!AD123/4,2)</f>
        <v>1080870.56</v>
      </c>
      <c r="AC123" s="27">
        <f>ROUND('2019'!AE123/4,2)</f>
        <v>4079733.2</v>
      </c>
      <c r="AD123" s="27">
        <f>ROUND('2019'!AF123/4,2)</f>
        <v>0</v>
      </c>
      <c r="AE123" s="27">
        <f>ROUND('2019'!AG123/4,2)</f>
        <v>0</v>
      </c>
      <c r="AF123" s="27">
        <f>ROUND('2019'!AH123/4,2)</f>
        <v>0</v>
      </c>
      <c r="AG123" s="27">
        <f>ROUND('2019'!AI123/4,2)</f>
        <v>0</v>
      </c>
      <c r="AH123" s="27">
        <f>ROUND('2019'!AJ123/4,2)</f>
        <v>0</v>
      </c>
      <c r="AI123" s="27">
        <f>ROUND('2019'!AK123/4,2)</f>
        <v>0</v>
      </c>
      <c r="AJ123" s="27">
        <f>ROUND('2019'!AM123/4,2)</f>
        <v>0</v>
      </c>
      <c r="AK123" s="27">
        <f>ROUND('2019'!AN123/4,2)</f>
        <v>42676.9</v>
      </c>
      <c r="AL123" s="27">
        <f>ROUND('2019'!AO123/4,2)</f>
        <v>10468.48</v>
      </c>
      <c r="AM123" s="27">
        <f>ROUND('2019'!AP123/4,2)</f>
        <v>32208.42</v>
      </c>
      <c r="AN123" s="27">
        <f>ROUND('2019'!AQ123/4,2)</f>
        <v>0</v>
      </c>
      <c r="AO123" s="27">
        <f>ROUND('2019'!AR123/4,2)</f>
        <v>0</v>
      </c>
      <c r="AP123" s="27">
        <f>ROUND('2019'!AS123/4,2)</f>
        <v>0</v>
      </c>
      <c r="AQ123" s="27">
        <f>ROUND('2019'!AT123/4,2)</f>
        <v>0</v>
      </c>
      <c r="AR123" s="27">
        <f>ROUND('2019'!AU123/4,2)</f>
        <v>0</v>
      </c>
      <c r="AS123" s="27">
        <f>ROUND('2019'!AV123/4,2)</f>
        <v>0</v>
      </c>
      <c r="AT123" s="28">
        <f t="shared" si="11"/>
        <v>0</v>
      </c>
      <c r="AU123" s="29">
        <f t="shared" si="11"/>
        <v>13353260</v>
      </c>
      <c r="AV123" s="29">
        <f t="shared" si="11"/>
        <v>2617120</v>
      </c>
      <c r="AW123" s="29">
        <f t="shared" si="11"/>
        <v>10736140</v>
      </c>
      <c r="AX123" s="29">
        <f t="shared" si="11"/>
        <v>0</v>
      </c>
      <c r="AY123" s="29">
        <f t="shared" si="11"/>
        <v>0</v>
      </c>
      <c r="AZ123" s="29">
        <f t="shared" si="11"/>
        <v>0</v>
      </c>
      <c r="BA123" s="29">
        <f t="shared" si="12"/>
        <v>0</v>
      </c>
      <c r="BB123" s="29">
        <f t="shared" si="12"/>
        <v>0</v>
      </c>
      <c r="BC123" s="29">
        <f t="shared" si="12"/>
        <v>0</v>
      </c>
      <c r="BD123" s="30">
        <f t="shared" si="5"/>
        <v>13353260</v>
      </c>
    </row>
    <row r="124" spans="1:56" s="25" customFormat="1" ht="17.25" customHeight="1" x14ac:dyDescent="0.25">
      <c r="A124" s="13">
        <v>1</v>
      </c>
      <c r="B124" s="20" t="s">
        <v>102</v>
      </c>
      <c r="C124" s="88">
        <v>64</v>
      </c>
      <c r="D124" s="88" t="s">
        <v>103</v>
      </c>
      <c r="E124" s="21" t="s">
        <v>18</v>
      </c>
      <c r="F124" s="21">
        <f>ROUND('2019'!F124/4,0)</f>
        <v>0</v>
      </c>
      <c r="G124" s="21">
        <f>ROUND('2019'!G124/4,0)</f>
        <v>0</v>
      </c>
      <c r="H124" s="21">
        <f>ROUND('2019'!H124/4,0)</f>
        <v>208</v>
      </c>
      <c r="I124" s="21">
        <f>ROUND('2019'!I124/4,0)</f>
        <v>4438</v>
      </c>
      <c r="J124" s="21">
        <f>ROUND('2019'!J124/4,0)</f>
        <v>0</v>
      </c>
      <c r="K124" s="21">
        <f>ROUND('2019'!K124/4,0)</f>
        <v>0</v>
      </c>
      <c r="L124" s="21">
        <f>ROUND('2019'!L124/4,0)</f>
        <v>0</v>
      </c>
      <c r="M124" s="21">
        <f>ROUND('2019'!M124/4,0)</f>
        <v>0</v>
      </c>
      <c r="N124" s="21">
        <f>ROUND('2019'!N124/4,0)</f>
        <v>0</v>
      </c>
      <c r="O124" s="21">
        <f>ROUND('2019'!O124/4,0)</f>
        <v>0</v>
      </c>
      <c r="P124" s="21">
        <f>ROUND('2019'!Q124/4,0)</f>
        <v>0</v>
      </c>
      <c r="Q124" s="21">
        <f>ROUND('2019'!R124/4,0)</f>
        <v>0</v>
      </c>
      <c r="R124" s="21">
        <f>ROUND('2019'!S124/4,0)</f>
        <v>1</v>
      </c>
      <c r="S124" s="21">
        <f>ROUND('2019'!T124/4,0)</f>
        <v>8</v>
      </c>
      <c r="T124" s="21">
        <f>ROUND('2019'!U124/4,0)</f>
        <v>0</v>
      </c>
      <c r="U124" s="21">
        <f>ROUND('2019'!V124/4,0)</f>
        <v>0</v>
      </c>
      <c r="V124" s="21">
        <f>ROUND('2019'!W124/4,0)</f>
        <v>0</v>
      </c>
      <c r="W124" s="21">
        <f>ROUND('2019'!X124/4,0)</f>
        <v>0</v>
      </c>
      <c r="X124" s="21">
        <f>ROUND('2019'!Y124/4,0)</f>
        <v>0</v>
      </c>
      <c r="Y124" s="21">
        <f>ROUND('2019'!Z124/4,0)</f>
        <v>0</v>
      </c>
      <c r="Z124" s="21">
        <f>ROUND('2019'!AB124/4,0)</f>
        <v>0</v>
      </c>
      <c r="AA124" s="21">
        <f>ROUND('2019'!AC124/4,0)</f>
        <v>0</v>
      </c>
      <c r="AB124" s="21">
        <f>ROUND('2019'!AD124/4,0)</f>
        <v>186</v>
      </c>
      <c r="AC124" s="21">
        <f>ROUND('2019'!AE124/4,0)</f>
        <v>3778</v>
      </c>
      <c r="AD124" s="21">
        <f>ROUND('2019'!AF124/4,0)</f>
        <v>0</v>
      </c>
      <c r="AE124" s="21">
        <f>ROUND('2019'!AG124/4,0)</f>
        <v>0</v>
      </c>
      <c r="AF124" s="21">
        <f>ROUND('2019'!AH124/4,0)</f>
        <v>0</v>
      </c>
      <c r="AG124" s="21">
        <f>ROUND('2019'!AI124/4,0)</f>
        <v>0</v>
      </c>
      <c r="AH124" s="21">
        <f>ROUND('2019'!AJ124/4,0)</f>
        <v>0</v>
      </c>
      <c r="AI124" s="21">
        <f>ROUND('2019'!AK124/4,0)</f>
        <v>0</v>
      </c>
      <c r="AJ124" s="21">
        <f>ROUND('2019'!AM124/4,0)</f>
        <v>0</v>
      </c>
      <c r="AK124" s="21">
        <f>ROUND('2019'!AN124/4,0)</f>
        <v>0</v>
      </c>
      <c r="AL124" s="21">
        <f>ROUND('2019'!AO124/4,0)</f>
        <v>5</v>
      </c>
      <c r="AM124" s="21">
        <f>ROUND('2019'!AP124/4,0)</f>
        <v>25</v>
      </c>
      <c r="AN124" s="21">
        <f>ROUND('2019'!AQ124/4,0)</f>
        <v>0</v>
      </c>
      <c r="AO124" s="21">
        <f>ROUND('2019'!AR124/4,0)</f>
        <v>0</v>
      </c>
      <c r="AP124" s="21">
        <f>ROUND('2019'!AS124/4,0)</f>
        <v>0</v>
      </c>
      <c r="AQ124" s="21">
        <f>ROUND('2019'!AT124/4,0)</f>
        <v>0</v>
      </c>
      <c r="AR124" s="21">
        <f>ROUND('2019'!AU124/4,0)</f>
        <v>0</v>
      </c>
      <c r="AS124" s="21">
        <f>ROUND('2019'!AV124/4,0)</f>
        <v>0</v>
      </c>
      <c r="AT124" s="22">
        <f t="shared" si="11"/>
        <v>0</v>
      </c>
      <c r="AU124" s="23">
        <f t="shared" si="11"/>
        <v>0</v>
      </c>
      <c r="AV124" s="23">
        <f t="shared" si="11"/>
        <v>400</v>
      </c>
      <c r="AW124" s="23">
        <f t="shared" si="11"/>
        <v>8249</v>
      </c>
      <c r="AX124" s="23">
        <f t="shared" si="11"/>
        <v>0</v>
      </c>
      <c r="AY124" s="23">
        <f t="shared" si="11"/>
        <v>0</v>
      </c>
      <c r="AZ124" s="23">
        <f t="shared" si="11"/>
        <v>0</v>
      </c>
      <c r="BA124" s="23">
        <f t="shared" si="12"/>
        <v>0</v>
      </c>
      <c r="BB124" s="23">
        <f t="shared" si="12"/>
        <v>0</v>
      </c>
      <c r="BC124" s="23">
        <f t="shared" si="12"/>
        <v>0</v>
      </c>
      <c r="BD124" s="24"/>
    </row>
    <row r="125" spans="1:56" s="33" customFormat="1" ht="15.75" customHeight="1" x14ac:dyDescent="0.25">
      <c r="A125" s="13">
        <v>1</v>
      </c>
      <c r="B125" s="32"/>
      <c r="C125" s="89"/>
      <c r="D125" s="89"/>
      <c r="E125" s="27" t="s">
        <v>19</v>
      </c>
      <c r="F125" s="27">
        <f>ROUND('2019'!F125/4,2)</f>
        <v>0</v>
      </c>
      <c r="G125" s="27">
        <f>ROUND('2019'!G125/4,2)</f>
        <v>9107710.5999999996</v>
      </c>
      <c r="H125" s="27">
        <f>ROUND('2019'!H125/4,2)</f>
        <v>133819.29</v>
      </c>
      <c r="I125" s="27">
        <f>ROUND('2019'!I125/4,2)</f>
        <v>8973891.3000000007</v>
      </c>
      <c r="J125" s="27">
        <f>ROUND('2019'!J125/4,2)</f>
        <v>0</v>
      </c>
      <c r="K125" s="27">
        <f>ROUND('2019'!K125/4,2)</f>
        <v>0</v>
      </c>
      <c r="L125" s="27">
        <f>ROUND('2019'!L125/4,2)</f>
        <v>0</v>
      </c>
      <c r="M125" s="27">
        <f>ROUND('2019'!M125/4,2)</f>
        <v>0</v>
      </c>
      <c r="N125" s="27">
        <f>ROUND('2019'!N125/4,2)</f>
        <v>0</v>
      </c>
      <c r="O125" s="27">
        <f>ROUND('2019'!O125/4,2)</f>
        <v>0</v>
      </c>
      <c r="P125" s="27">
        <f>ROUND('2019'!Q125/4,2)</f>
        <v>0</v>
      </c>
      <c r="Q125" s="27">
        <f>ROUND('2019'!R125/4,2)</f>
        <v>16936.45</v>
      </c>
      <c r="R125" s="27">
        <f>ROUND('2019'!S125/4,2)</f>
        <v>256.36</v>
      </c>
      <c r="S125" s="27">
        <f>ROUND('2019'!T125/4,2)</f>
        <v>16680.099999999999</v>
      </c>
      <c r="T125" s="27">
        <f>ROUND('2019'!U125/4,2)</f>
        <v>0</v>
      </c>
      <c r="U125" s="27">
        <f>ROUND('2019'!V125/4,2)</f>
        <v>0</v>
      </c>
      <c r="V125" s="27">
        <f>ROUND('2019'!W125/4,2)</f>
        <v>0</v>
      </c>
      <c r="W125" s="27">
        <f>ROUND('2019'!X125/4,2)</f>
        <v>0</v>
      </c>
      <c r="X125" s="27">
        <f>ROUND('2019'!Y125/4,2)</f>
        <v>0</v>
      </c>
      <c r="Y125" s="27">
        <f>ROUND('2019'!Z125/4,2)</f>
        <v>0</v>
      </c>
      <c r="Z125" s="27">
        <f>ROUND('2019'!AB125/4,2)</f>
        <v>0</v>
      </c>
      <c r="AA125" s="27">
        <f>ROUND('2019'!AC125/4,2)</f>
        <v>7758690.5199999996</v>
      </c>
      <c r="AB125" s="27">
        <f>ROUND('2019'!AD125/4,2)</f>
        <v>119206.84</v>
      </c>
      <c r="AC125" s="27">
        <f>ROUND('2019'!AE125/4,2)</f>
        <v>7639483.6699999999</v>
      </c>
      <c r="AD125" s="27">
        <f>ROUND('2019'!AF125/4,2)</f>
        <v>0</v>
      </c>
      <c r="AE125" s="27">
        <f>ROUND('2019'!AG125/4,2)</f>
        <v>0</v>
      </c>
      <c r="AF125" s="27">
        <f>ROUND('2019'!AH125/4,2)</f>
        <v>0</v>
      </c>
      <c r="AG125" s="27">
        <f>ROUND('2019'!AI125/4,2)</f>
        <v>0</v>
      </c>
      <c r="AH125" s="27">
        <f>ROUND('2019'!AJ125/4,2)</f>
        <v>0</v>
      </c>
      <c r="AI125" s="27">
        <f>ROUND('2019'!AK125/4,2)</f>
        <v>0</v>
      </c>
      <c r="AJ125" s="27">
        <f>ROUND('2019'!AM125/4,2)</f>
        <v>0</v>
      </c>
      <c r="AK125" s="27">
        <f>ROUND('2019'!AN125/4,2)</f>
        <v>53116.59</v>
      </c>
      <c r="AL125" s="27">
        <f>ROUND('2019'!AO125/4,2)</f>
        <v>3076.31</v>
      </c>
      <c r="AM125" s="27">
        <f>ROUND('2019'!AP125/4,2)</f>
        <v>50040.29</v>
      </c>
      <c r="AN125" s="27">
        <f>ROUND('2019'!AQ125/4,2)</f>
        <v>0</v>
      </c>
      <c r="AO125" s="27">
        <f>ROUND('2019'!AR125/4,2)</f>
        <v>0</v>
      </c>
      <c r="AP125" s="27">
        <f>ROUND('2019'!AS125/4,2)</f>
        <v>0</v>
      </c>
      <c r="AQ125" s="27">
        <f>ROUND('2019'!AT125/4,2)</f>
        <v>0</v>
      </c>
      <c r="AR125" s="27">
        <f>ROUND('2019'!AU125/4,2)</f>
        <v>0</v>
      </c>
      <c r="AS125" s="27">
        <f>ROUND('2019'!AV125/4,2)</f>
        <v>0</v>
      </c>
      <c r="AT125" s="28">
        <f t="shared" si="11"/>
        <v>0</v>
      </c>
      <c r="AU125" s="29">
        <f t="shared" si="11"/>
        <v>16936454.16</v>
      </c>
      <c r="AV125" s="29">
        <f t="shared" si="11"/>
        <v>256358.8</v>
      </c>
      <c r="AW125" s="29">
        <f t="shared" si="11"/>
        <v>16680095.359999999</v>
      </c>
      <c r="AX125" s="29">
        <f t="shared" si="11"/>
        <v>0</v>
      </c>
      <c r="AY125" s="29">
        <f t="shared" si="11"/>
        <v>0</v>
      </c>
      <c r="AZ125" s="29">
        <f t="shared" si="11"/>
        <v>0</v>
      </c>
      <c r="BA125" s="29">
        <f t="shared" si="12"/>
        <v>0</v>
      </c>
      <c r="BB125" s="29">
        <f t="shared" si="12"/>
        <v>0</v>
      </c>
      <c r="BC125" s="29">
        <f t="shared" si="12"/>
        <v>0</v>
      </c>
      <c r="BD125" s="30">
        <f t="shared" si="5"/>
        <v>16936454.16</v>
      </c>
    </row>
    <row r="126" spans="1:56" s="25" customFormat="1" ht="15" customHeight="1" x14ac:dyDescent="0.25">
      <c r="A126" s="13">
        <v>1</v>
      </c>
      <c r="B126" s="20" t="s">
        <v>104</v>
      </c>
      <c r="C126" s="88">
        <v>65</v>
      </c>
      <c r="D126" s="88" t="s">
        <v>105</v>
      </c>
      <c r="E126" s="21" t="s">
        <v>18</v>
      </c>
      <c r="F126" s="21">
        <f>ROUND('2019'!F126/4,0)</f>
        <v>0</v>
      </c>
      <c r="G126" s="21">
        <f>ROUND('2019'!G126/4,0)</f>
        <v>0</v>
      </c>
      <c r="H126" s="21">
        <f>ROUND('2019'!H126/4,0)</f>
        <v>494</v>
      </c>
      <c r="I126" s="21">
        <f>ROUND('2019'!I126/4,0)</f>
        <v>4095</v>
      </c>
      <c r="J126" s="21">
        <f>ROUND('2019'!J126/4,0)</f>
        <v>0</v>
      </c>
      <c r="K126" s="21">
        <f>ROUND('2019'!K126/4,0)</f>
        <v>0</v>
      </c>
      <c r="L126" s="21">
        <f>ROUND('2019'!L126/4,0)</f>
        <v>0</v>
      </c>
      <c r="M126" s="21">
        <f>ROUND('2019'!M126/4,0)</f>
        <v>0</v>
      </c>
      <c r="N126" s="21">
        <f>ROUND('2019'!N126/4,0)</f>
        <v>0</v>
      </c>
      <c r="O126" s="21">
        <f>ROUND('2019'!O126/4,0)</f>
        <v>0</v>
      </c>
      <c r="P126" s="21">
        <f>ROUND('2019'!Q126/4,0)</f>
        <v>0</v>
      </c>
      <c r="Q126" s="21">
        <f>ROUND('2019'!R126/4,0)</f>
        <v>0</v>
      </c>
      <c r="R126" s="21">
        <f>ROUND('2019'!S126/4,0)</f>
        <v>0</v>
      </c>
      <c r="S126" s="21">
        <f>ROUND('2019'!T126/4,0)</f>
        <v>0</v>
      </c>
      <c r="T126" s="21">
        <f>ROUND('2019'!U126/4,0)</f>
        <v>0</v>
      </c>
      <c r="U126" s="21">
        <f>ROUND('2019'!V126/4,0)</f>
        <v>0</v>
      </c>
      <c r="V126" s="21">
        <f>ROUND('2019'!W126/4,0)</f>
        <v>0</v>
      </c>
      <c r="W126" s="21">
        <f>ROUND('2019'!X126/4,0)</f>
        <v>0</v>
      </c>
      <c r="X126" s="21">
        <f>ROUND('2019'!Y126/4,0)</f>
        <v>0</v>
      </c>
      <c r="Y126" s="21">
        <f>ROUND('2019'!Z126/4,0)</f>
        <v>0</v>
      </c>
      <c r="Z126" s="21">
        <f>ROUND('2019'!AB126/4,0)</f>
        <v>0</v>
      </c>
      <c r="AA126" s="21">
        <f>ROUND('2019'!AC126/4,0)</f>
        <v>0</v>
      </c>
      <c r="AB126" s="21">
        <f>ROUND('2019'!AD126/4,0)</f>
        <v>152</v>
      </c>
      <c r="AC126" s="21">
        <f>ROUND('2019'!AE126/4,0)</f>
        <v>2079</v>
      </c>
      <c r="AD126" s="21">
        <f>ROUND('2019'!AF126/4,0)</f>
        <v>0</v>
      </c>
      <c r="AE126" s="21">
        <f>ROUND('2019'!AG126/4,0)</f>
        <v>0</v>
      </c>
      <c r="AF126" s="21">
        <f>ROUND('2019'!AH126/4,0)</f>
        <v>0</v>
      </c>
      <c r="AG126" s="21">
        <f>ROUND('2019'!AI126/4,0)</f>
        <v>0</v>
      </c>
      <c r="AH126" s="21">
        <f>ROUND('2019'!AJ126/4,0)</f>
        <v>0</v>
      </c>
      <c r="AI126" s="21">
        <f>ROUND('2019'!AK126/4,0)</f>
        <v>0</v>
      </c>
      <c r="AJ126" s="21">
        <f>ROUND('2019'!AM126/4,0)</f>
        <v>0</v>
      </c>
      <c r="AK126" s="21">
        <f>ROUND('2019'!AN126/4,0)</f>
        <v>0</v>
      </c>
      <c r="AL126" s="21">
        <f>ROUND('2019'!AO126/4,0)</f>
        <v>2</v>
      </c>
      <c r="AM126" s="21">
        <f>ROUND('2019'!AP126/4,0)</f>
        <v>12</v>
      </c>
      <c r="AN126" s="21">
        <f>ROUND('2019'!AQ126/4,0)</f>
        <v>0</v>
      </c>
      <c r="AO126" s="21">
        <f>ROUND('2019'!AR126/4,0)</f>
        <v>0</v>
      </c>
      <c r="AP126" s="21">
        <f>ROUND('2019'!AS126/4,0)</f>
        <v>0</v>
      </c>
      <c r="AQ126" s="21">
        <f>ROUND('2019'!AT126/4,0)</f>
        <v>0</v>
      </c>
      <c r="AR126" s="21">
        <f>ROUND('2019'!AU126/4,0)</f>
        <v>0</v>
      </c>
      <c r="AS126" s="21">
        <f>ROUND('2019'!AV126/4,0)</f>
        <v>0</v>
      </c>
      <c r="AT126" s="22">
        <f t="shared" si="11"/>
        <v>0</v>
      </c>
      <c r="AU126" s="23">
        <f t="shared" si="11"/>
        <v>0</v>
      </c>
      <c r="AV126" s="23">
        <f t="shared" si="11"/>
        <v>648</v>
      </c>
      <c r="AW126" s="23">
        <f t="shared" si="11"/>
        <v>6186</v>
      </c>
      <c r="AX126" s="23">
        <f t="shared" si="11"/>
        <v>0</v>
      </c>
      <c r="AY126" s="23">
        <f t="shared" si="11"/>
        <v>0</v>
      </c>
      <c r="AZ126" s="23">
        <f t="shared" si="11"/>
        <v>0</v>
      </c>
      <c r="BA126" s="23">
        <f t="shared" si="12"/>
        <v>0</v>
      </c>
      <c r="BB126" s="23">
        <f t="shared" si="12"/>
        <v>0</v>
      </c>
      <c r="BC126" s="23">
        <f t="shared" si="12"/>
        <v>0</v>
      </c>
      <c r="BD126" s="24"/>
    </row>
    <row r="127" spans="1:56" s="33" customFormat="1" ht="15.75" customHeight="1" x14ac:dyDescent="0.25">
      <c r="A127" s="13">
        <v>1</v>
      </c>
      <c r="B127" s="32"/>
      <c r="C127" s="89"/>
      <c r="D127" s="89"/>
      <c r="E127" s="27" t="s">
        <v>19</v>
      </c>
      <c r="F127" s="27">
        <f>ROUND('2019'!F127/4,2)</f>
        <v>0</v>
      </c>
      <c r="G127" s="27">
        <f>ROUND('2019'!G127/4,2)</f>
        <v>8598579.2799999993</v>
      </c>
      <c r="H127" s="27">
        <f>ROUND('2019'!H127/4,2)</f>
        <v>317266.32</v>
      </c>
      <c r="I127" s="27">
        <f>ROUND('2019'!I127/4,2)</f>
        <v>8281312.96</v>
      </c>
      <c r="J127" s="27">
        <f>ROUND('2019'!J127/4,2)</f>
        <v>0</v>
      </c>
      <c r="K127" s="27">
        <f>ROUND('2019'!K127/4,2)</f>
        <v>0</v>
      </c>
      <c r="L127" s="27">
        <f>ROUND('2019'!L127/4,2)</f>
        <v>0</v>
      </c>
      <c r="M127" s="27">
        <f>ROUND('2019'!M127/4,2)</f>
        <v>0</v>
      </c>
      <c r="N127" s="27">
        <f>ROUND('2019'!N127/4,2)</f>
        <v>0</v>
      </c>
      <c r="O127" s="27">
        <f>ROUND('2019'!O127/4,2)</f>
        <v>0</v>
      </c>
      <c r="P127" s="27">
        <f>ROUND('2019'!Q127/4,2)</f>
        <v>0</v>
      </c>
      <c r="Q127" s="27">
        <f>ROUND('2019'!R127/4,2)</f>
        <v>0</v>
      </c>
      <c r="R127" s="27">
        <f>ROUND('2019'!S127/4,2)</f>
        <v>0</v>
      </c>
      <c r="S127" s="27">
        <f>ROUND('2019'!T127/4,2)</f>
        <v>0</v>
      </c>
      <c r="T127" s="27">
        <f>ROUND('2019'!U127/4,2)</f>
        <v>0</v>
      </c>
      <c r="U127" s="27">
        <f>ROUND('2019'!V127/4,2)</f>
        <v>0</v>
      </c>
      <c r="V127" s="27">
        <f>ROUND('2019'!W127/4,2)</f>
        <v>0</v>
      </c>
      <c r="W127" s="27">
        <f>ROUND('2019'!X127/4,2)</f>
        <v>0</v>
      </c>
      <c r="X127" s="27">
        <f>ROUND('2019'!Y127/4,2)</f>
        <v>0</v>
      </c>
      <c r="Y127" s="27">
        <f>ROUND('2019'!Z127/4,2)</f>
        <v>0</v>
      </c>
      <c r="Z127" s="27">
        <f>ROUND('2019'!AB127/4,2)</f>
        <v>0</v>
      </c>
      <c r="AA127" s="27">
        <f>ROUND('2019'!AC127/4,2)</f>
        <v>4301048.76</v>
      </c>
      <c r="AB127" s="27">
        <f>ROUND('2019'!AD127/4,2)</f>
        <v>97844.6</v>
      </c>
      <c r="AC127" s="27">
        <f>ROUND('2019'!AE127/4,2)</f>
        <v>4203204.16</v>
      </c>
      <c r="AD127" s="27">
        <f>ROUND('2019'!AF127/4,2)</f>
        <v>0</v>
      </c>
      <c r="AE127" s="27">
        <f>ROUND('2019'!AG127/4,2)</f>
        <v>0</v>
      </c>
      <c r="AF127" s="27">
        <f>ROUND('2019'!AH127/4,2)</f>
        <v>0</v>
      </c>
      <c r="AG127" s="27">
        <f>ROUND('2019'!AI127/4,2)</f>
        <v>0</v>
      </c>
      <c r="AH127" s="27">
        <f>ROUND('2019'!AJ127/4,2)</f>
        <v>0</v>
      </c>
      <c r="AI127" s="27">
        <f>ROUND('2019'!AK127/4,2)</f>
        <v>0</v>
      </c>
      <c r="AJ127" s="27">
        <f>ROUND('2019'!AM127/4,2)</f>
        <v>0</v>
      </c>
      <c r="AK127" s="27">
        <f>ROUND('2019'!AN127/4,2)</f>
        <v>26268.15</v>
      </c>
      <c r="AL127" s="27">
        <f>ROUND('2019'!AO127/4,2)</f>
        <v>1249.08</v>
      </c>
      <c r="AM127" s="27">
        <f>ROUND('2019'!AP127/4,2)</f>
        <v>25019.07</v>
      </c>
      <c r="AN127" s="27">
        <f>ROUND('2019'!AQ127/4,2)</f>
        <v>0</v>
      </c>
      <c r="AO127" s="27">
        <f>ROUND('2019'!AR127/4,2)</f>
        <v>0</v>
      </c>
      <c r="AP127" s="27">
        <f>ROUND('2019'!AS127/4,2)</f>
        <v>0</v>
      </c>
      <c r="AQ127" s="27">
        <f>ROUND('2019'!AT127/4,2)</f>
        <v>0</v>
      </c>
      <c r="AR127" s="27">
        <f>ROUND('2019'!AU127/4,2)</f>
        <v>0</v>
      </c>
      <c r="AS127" s="27">
        <f>ROUND('2019'!AV127/4,2)</f>
        <v>0</v>
      </c>
      <c r="AT127" s="28">
        <f t="shared" si="11"/>
        <v>0</v>
      </c>
      <c r="AU127" s="29">
        <f t="shared" si="11"/>
        <v>12925896.189999999</v>
      </c>
      <c r="AV127" s="29">
        <f t="shared" si="11"/>
        <v>416360</v>
      </c>
      <c r="AW127" s="29">
        <f t="shared" si="11"/>
        <v>12509536.190000001</v>
      </c>
      <c r="AX127" s="29">
        <f t="shared" si="11"/>
        <v>0</v>
      </c>
      <c r="AY127" s="29">
        <f t="shared" si="11"/>
        <v>0</v>
      </c>
      <c r="AZ127" s="29">
        <f t="shared" si="11"/>
        <v>0</v>
      </c>
      <c r="BA127" s="29">
        <f t="shared" si="12"/>
        <v>0</v>
      </c>
      <c r="BB127" s="29">
        <f t="shared" si="12"/>
        <v>0</v>
      </c>
      <c r="BC127" s="29">
        <f t="shared" si="12"/>
        <v>0</v>
      </c>
      <c r="BD127" s="30">
        <f t="shared" si="5"/>
        <v>12925896.189999999</v>
      </c>
    </row>
    <row r="128" spans="1:56" s="25" customFormat="1" ht="19.95" customHeight="1" x14ac:dyDescent="0.25">
      <c r="A128" s="13">
        <v>1</v>
      </c>
      <c r="B128" s="20" t="s">
        <v>106</v>
      </c>
      <c r="C128" s="88">
        <v>66</v>
      </c>
      <c r="D128" s="88" t="s">
        <v>107</v>
      </c>
      <c r="E128" s="21" t="s">
        <v>18</v>
      </c>
      <c r="F128" s="21">
        <f>ROUND('2019'!F128/4,0)</f>
        <v>0</v>
      </c>
      <c r="G128" s="21">
        <f>ROUND('2019'!G128/4,0)</f>
        <v>0</v>
      </c>
      <c r="H128" s="21">
        <f>ROUND('2019'!H128/4,0)</f>
        <v>8452</v>
      </c>
      <c r="I128" s="21">
        <f>ROUND('2019'!I128/4,0)</f>
        <v>3082</v>
      </c>
      <c r="J128" s="21">
        <f>ROUND('2019'!J128/4,0)</f>
        <v>66</v>
      </c>
      <c r="K128" s="21">
        <f>ROUND('2019'!K128/4,0)</f>
        <v>0</v>
      </c>
      <c r="L128" s="21">
        <f>ROUND('2019'!L128/4,0)</f>
        <v>1272</v>
      </c>
      <c r="M128" s="21">
        <f>ROUND('2019'!M128/4,0)</f>
        <v>0</v>
      </c>
      <c r="N128" s="21">
        <f>ROUND('2019'!N128/4,0)</f>
        <v>0</v>
      </c>
      <c r="O128" s="21">
        <f>ROUND('2019'!O128/4,0)</f>
        <v>71</v>
      </c>
      <c r="P128" s="21">
        <f>ROUND('2019'!Q128/4,0)</f>
        <v>0</v>
      </c>
      <c r="Q128" s="21">
        <f>ROUND('2019'!R128/4,0)</f>
        <v>0</v>
      </c>
      <c r="R128" s="21">
        <f>ROUND('2019'!S128/4,0)</f>
        <v>0</v>
      </c>
      <c r="S128" s="21">
        <f>ROUND('2019'!T128/4,0)</f>
        <v>0</v>
      </c>
      <c r="T128" s="21">
        <f>ROUND('2019'!U128/4,0)</f>
        <v>0</v>
      </c>
      <c r="U128" s="21">
        <f>ROUND('2019'!V128/4,0)</f>
        <v>0</v>
      </c>
      <c r="V128" s="21">
        <f>ROUND('2019'!W128/4,0)</f>
        <v>0</v>
      </c>
      <c r="W128" s="21">
        <f>ROUND('2019'!X128/4,0)</f>
        <v>0</v>
      </c>
      <c r="X128" s="21">
        <f>ROUND('2019'!Y128/4,0)</f>
        <v>0</v>
      </c>
      <c r="Y128" s="21">
        <f>ROUND('2019'!Z128/4,0)</f>
        <v>0</v>
      </c>
      <c r="Z128" s="21">
        <f>ROUND('2019'!AB128/4,0)</f>
        <v>0</v>
      </c>
      <c r="AA128" s="21">
        <f>ROUND('2019'!AC128/4,0)</f>
        <v>0</v>
      </c>
      <c r="AB128" s="21">
        <f>ROUND('2019'!AD128/4,0)</f>
        <v>6841</v>
      </c>
      <c r="AC128" s="21">
        <f>ROUND('2019'!AE128/4,0)</f>
        <v>2651</v>
      </c>
      <c r="AD128" s="21">
        <f>ROUND('2019'!AF128/4,0)</f>
        <v>58</v>
      </c>
      <c r="AE128" s="21">
        <f>ROUND('2019'!AG128/4,0)</f>
        <v>0</v>
      </c>
      <c r="AF128" s="21">
        <f>ROUND('2019'!AH128/4,0)</f>
        <v>852</v>
      </c>
      <c r="AG128" s="21">
        <f>ROUND('2019'!AI128/4,0)</f>
        <v>0</v>
      </c>
      <c r="AH128" s="21">
        <f>ROUND('2019'!AJ128/4,0)</f>
        <v>0</v>
      </c>
      <c r="AI128" s="21">
        <f>ROUND('2019'!AK128/4,0)</f>
        <v>52</v>
      </c>
      <c r="AJ128" s="21">
        <f>ROUND('2019'!AM128/4,0)</f>
        <v>0</v>
      </c>
      <c r="AK128" s="21">
        <f>ROUND('2019'!AN128/4,0)</f>
        <v>0</v>
      </c>
      <c r="AL128" s="21">
        <f>ROUND('2019'!AO128/4,0)</f>
        <v>46</v>
      </c>
      <c r="AM128" s="21">
        <f>ROUND('2019'!AP128/4,0)</f>
        <v>18</v>
      </c>
      <c r="AN128" s="21">
        <f>ROUND('2019'!AQ128/4,0)</f>
        <v>1</v>
      </c>
      <c r="AO128" s="21">
        <f>ROUND('2019'!AR128/4,0)</f>
        <v>0</v>
      </c>
      <c r="AP128" s="21">
        <f>ROUND('2019'!AS128/4,0)</f>
        <v>7</v>
      </c>
      <c r="AQ128" s="21">
        <f>ROUND('2019'!AT128/4,0)</f>
        <v>0</v>
      </c>
      <c r="AR128" s="21">
        <f>ROUND('2019'!AU128/4,0)</f>
        <v>0</v>
      </c>
      <c r="AS128" s="21">
        <f>ROUND('2019'!AV128/4,0)</f>
        <v>0</v>
      </c>
      <c r="AT128" s="22">
        <f t="shared" si="11"/>
        <v>0</v>
      </c>
      <c r="AU128" s="23">
        <f t="shared" si="11"/>
        <v>0</v>
      </c>
      <c r="AV128" s="23">
        <f t="shared" si="11"/>
        <v>15339</v>
      </c>
      <c r="AW128" s="23">
        <f t="shared" si="11"/>
        <v>5751</v>
      </c>
      <c r="AX128" s="23">
        <f t="shared" si="11"/>
        <v>125</v>
      </c>
      <c r="AY128" s="23">
        <f t="shared" si="11"/>
        <v>0</v>
      </c>
      <c r="AZ128" s="23">
        <f t="shared" si="11"/>
        <v>2131</v>
      </c>
      <c r="BA128" s="23">
        <f t="shared" si="12"/>
        <v>0</v>
      </c>
      <c r="BB128" s="23">
        <f t="shared" si="12"/>
        <v>0</v>
      </c>
      <c r="BC128" s="23">
        <f t="shared" si="12"/>
        <v>123</v>
      </c>
      <c r="BD128" s="24"/>
    </row>
    <row r="129" spans="1:56" s="33" customFormat="1" x14ac:dyDescent="0.25">
      <c r="A129" s="13">
        <v>1</v>
      </c>
      <c r="B129" s="32"/>
      <c r="C129" s="89"/>
      <c r="D129" s="89"/>
      <c r="E129" s="27" t="s">
        <v>19</v>
      </c>
      <c r="F129" s="27">
        <f>ROUND('2019'!F129/4,2)</f>
        <v>0</v>
      </c>
      <c r="G129" s="27">
        <f>ROUND('2019'!G129/4,2)</f>
        <v>12902326.9</v>
      </c>
      <c r="H129" s="27">
        <f>ROUND('2019'!H129/4,2)</f>
        <v>6028388.1100000003</v>
      </c>
      <c r="I129" s="27">
        <f>ROUND('2019'!I129/4,2)</f>
        <v>6809949.5800000001</v>
      </c>
      <c r="J129" s="27">
        <f>ROUND('2019'!J129/4,2)</f>
        <v>63989.22</v>
      </c>
      <c r="K129" s="27">
        <f>ROUND('2019'!K129/4,2)</f>
        <v>0</v>
      </c>
      <c r="L129" s="27">
        <f>ROUND('2019'!L129/4,2)</f>
        <v>33814457.130000003</v>
      </c>
      <c r="M129" s="27">
        <f>ROUND('2019'!M129/4,2)</f>
        <v>0</v>
      </c>
      <c r="N129" s="27">
        <f>ROUND('2019'!N129/4,2)</f>
        <v>0</v>
      </c>
      <c r="O129" s="27">
        <f>ROUND('2019'!O129/4,2)</f>
        <v>1459544.14</v>
      </c>
      <c r="P129" s="27">
        <f>ROUND('2019'!Q129/4,2)</f>
        <v>0</v>
      </c>
      <c r="Q129" s="27">
        <f>ROUND('2019'!R129/4,2)</f>
        <v>0</v>
      </c>
      <c r="R129" s="27">
        <f>ROUND('2019'!S129/4,2)</f>
        <v>0</v>
      </c>
      <c r="S129" s="27">
        <f>ROUND('2019'!T129/4,2)</f>
        <v>0</v>
      </c>
      <c r="T129" s="27">
        <f>ROUND('2019'!U129/4,2)</f>
        <v>0</v>
      </c>
      <c r="U129" s="27">
        <f>ROUND('2019'!V129/4,2)</f>
        <v>0</v>
      </c>
      <c r="V129" s="27">
        <f>ROUND('2019'!W129/4,2)</f>
        <v>0</v>
      </c>
      <c r="W129" s="27">
        <f>ROUND('2019'!X129/4,2)</f>
        <v>0</v>
      </c>
      <c r="X129" s="27">
        <f>ROUND('2019'!Y129/4,2)</f>
        <v>0</v>
      </c>
      <c r="Y129" s="27">
        <f>ROUND('2019'!Z129/4,2)</f>
        <v>0</v>
      </c>
      <c r="Z129" s="27">
        <f>ROUND('2019'!AB129/4,2)</f>
        <v>0</v>
      </c>
      <c r="AA129" s="27">
        <f>ROUND('2019'!AC129/4,2)</f>
        <v>10971230.970000001</v>
      </c>
      <c r="AB129" s="27">
        <f>ROUND('2019'!AD129/4,2)</f>
        <v>4868046.17</v>
      </c>
      <c r="AC129" s="27">
        <f>ROUND('2019'!AE129/4,2)</f>
        <v>6046494.7300000004</v>
      </c>
      <c r="AD129" s="27">
        <f>ROUND('2019'!AF129/4,2)</f>
        <v>56690.07</v>
      </c>
      <c r="AE129" s="27">
        <f>ROUND('2019'!AG129/4,2)</f>
        <v>0</v>
      </c>
      <c r="AF129" s="27">
        <f>ROUND('2019'!AH129/4,2)</f>
        <v>22844296.52</v>
      </c>
      <c r="AG129" s="27">
        <f>ROUND('2019'!AI129/4,2)</f>
        <v>0</v>
      </c>
      <c r="AH129" s="27">
        <f>ROUND('2019'!AJ129/4,2)</f>
        <v>0</v>
      </c>
      <c r="AI129" s="27">
        <f>ROUND('2019'!AK129/4,2)</f>
        <v>1052580.02</v>
      </c>
      <c r="AJ129" s="27">
        <f>ROUND('2019'!AM129/4,2)</f>
        <v>0</v>
      </c>
      <c r="AK129" s="27">
        <f>ROUND('2019'!AN129/4,2)</f>
        <v>67900.100000000006</v>
      </c>
      <c r="AL129" s="27">
        <f>ROUND('2019'!AO129/4,2)</f>
        <v>32643.54</v>
      </c>
      <c r="AM129" s="27">
        <f>ROUND('2019'!AP129/4,2)</f>
        <v>34283.339999999997</v>
      </c>
      <c r="AN129" s="27">
        <f>ROUND('2019'!AQ129/4,2)</f>
        <v>973.22</v>
      </c>
      <c r="AO129" s="27">
        <f>ROUND('2019'!AR129/4,2)</f>
        <v>0</v>
      </c>
      <c r="AP129" s="27">
        <f>ROUND('2019'!AS129/4,2)</f>
        <v>170479.83</v>
      </c>
      <c r="AQ129" s="27">
        <f>ROUND('2019'!AT129/4,2)</f>
        <v>0</v>
      </c>
      <c r="AR129" s="27">
        <f>ROUND('2019'!AU129/4,2)</f>
        <v>0</v>
      </c>
      <c r="AS129" s="27">
        <f>ROUND('2019'!AV129/4,2)</f>
        <v>0</v>
      </c>
      <c r="AT129" s="28">
        <f t="shared" si="11"/>
        <v>0</v>
      </c>
      <c r="AU129" s="29">
        <f t="shared" si="11"/>
        <v>23941457.969999999</v>
      </c>
      <c r="AV129" s="29">
        <f t="shared" si="11"/>
        <v>10929077.82</v>
      </c>
      <c r="AW129" s="29">
        <f t="shared" si="11"/>
        <v>12890727.65</v>
      </c>
      <c r="AX129" s="29">
        <f t="shared" si="11"/>
        <v>121652.51000000001</v>
      </c>
      <c r="AY129" s="29">
        <f t="shared" si="11"/>
        <v>0</v>
      </c>
      <c r="AZ129" s="29">
        <f t="shared" si="11"/>
        <v>56829233.480000004</v>
      </c>
      <c r="BA129" s="29">
        <f t="shared" si="12"/>
        <v>0</v>
      </c>
      <c r="BB129" s="29">
        <f t="shared" si="12"/>
        <v>0</v>
      </c>
      <c r="BC129" s="29">
        <f t="shared" si="12"/>
        <v>2512124.16</v>
      </c>
      <c r="BD129" s="30">
        <f t="shared" si="5"/>
        <v>83282815.609999999</v>
      </c>
    </row>
    <row r="130" spans="1:56" s="25" customFormat="1" ht="19.2" customHeight="1" x14ac:dyDescent="0.25">
      <c r="A130" s="13">
        <v>1</v>
      </c>
      <c r="B130" s="20" t="s">
        <v>108</v>
      </c>
      <c r="C130" s="88">
        <v>67</v>
      </c>
      <c r="D130" s="88" t="s">
        <v>109</v>
      </c>
      <c r="E130" s="21" t="s">
        <v>18</v>
      </c>
      <c r="F130" s="21">
        <f>ROUND('2019'!F130/4,0)</f>
        <v>0</v>
      </c>
      <c r="G130" s="21">
        <f>ROUND('2019'!G130/4,0)</f>
        <v>0</v>
      </c>
      <c r="H130" s="21">
        <f>ROUND('2019'!H130/4,0)</f>
        <v>3864</v>
      </c>
      <c r="I130" s="21">
        <f>ROUND('2019'!I130/4,0)</f>
        <v>0</v>
      </c>
      <c r="J130" s="21">
        <f>ROUND('2019'!J130/4,0)</f>
        <v>0</v>
      </c>
      <c r="K130" s="21">
        <f>ROUND('2019'!K130/4,0)</f>
        <v>0</v>
      </c>
      <c r="L130" s="21">
        <f>ROUND('2019'!L130/4,0)</f>
        <v>380</v>
      </c>
      <c r="M130" s="21">
        <f>ROUND('2019'!M130/4,0)</f>
        <v>10</v>
      </c>
      <c r="N130" s="21">
        <f>ROUND('2019'!N130/4,0)</f>
        <v>0</v>
      </c>
      <c r="O130" s="21">
        <f>ROUND('2019'!O130/4,0)</f>
        <v>111</v>
      </c>
      <c r="P130" s="21">
        <f>ROUND('2019'!Q130/4,0)</f>
        <v>0</v>
      </c>
      <c r="Q130" s="21">
        <f>ROUND('2019'!R130/4,0)</f>
        <v>0</v>
      </c>
      <c r="R130" s="21">
        <f>ROUND('2019'!S130/4,0)</f>
        <v>0</v>
      </c>
      <c r="S130" s="21">
        <f>ROUND('2019'!T130/4,0)</f>
        <v>0</v>
      </c>
      <c r="T130" s="21">
        <f>ROUND('2019'!U130/4,0)</f>
        <v>0</v>
      </c>
      <c r="U130" s="21">
        <f>ROUND('2019'!V130/4,0)</f>
        <v>0</v>
      </c>
      <c r="V130" s="21">
        <f>ROUND('2019'!W130/4,0)</f>
        <v>0</v>
      </c>
      <c r="W130" s="21">
        <f>ROUND('2019'!X130/4,0)</f>
        <v>0</v>
      </c>
      <c r="X130" s="21">
        <f>ROUND('2019'!Y130/4,0)</f>
        <v>0</v>
      </c>
      <c r="Y130" s="21">
        <f>ROUND('2019'!Z130/4,0)</f>
        <v>0</v>
      </c>
      <c r="Z130" s="21">
        <f>ROUND('2019'!AB130/4,0)</f>
        <v>0</v>
      </c>
      <c r="AA130" s="21">
        <f>ROUND('2019'!AC130/4,0)</f>
        <v>0</v>
      </c>
      <c r="AB130" s="21">
        <f>ROUND('2019'!AD130/4,0)</f>
        <v>2973</v>
      </c>
      <c r="AC130" s="21">
        <f>ROUND('2019'!AE130/4,0)</f>
        <v>0</v>
      </c>
      <c r="AD130" s="21">
        <f>ROUND('2019'!AF130/4,0)</f>
        <v>0</v>
      </c>
      <c r="AE130" s="21">
        <f>ROUND('2019'!AG130/4,0)</f>
        <v>0</v>
      </c>
      <c r="AF130" s="21">
        <f>ROUND('2019'!AH130/4,0)</f>
        <v>296</v>
      </c>
      <c r="AG130" s="21">
        <f>ROUND('2019'!AI130/4,0)</f>
        <v>6</v>
      </c>
      <c r="AH130" s="21">
        <f>ROUND('2019'!AJ130/4,0)</f>
        <v>0</v>
      </c>
      <c r="AI130" s="21">
        <f>ROUND('2019'!AK130/4,0)</f>
        <v>98</v>
      </c>
      <c r="AJ130" s="21">
        <f>ROUND('2019'!AM130/4,0)</f>
        <v>0</v>
      </c>
      <c r="AK130" s="21">
        <f>ROUND('2019'!AN130/4,0)</f>
        <v>0</v>
      </c>
      <c r="AL130" s="21">
        <f>ROUND('2019'!AO130/4,0)</f>
        <v>14</v>
      </c>
      <c r="AM130" s="21">
        <f>ROUND('2019'!AP130/4,0)</f>
        <v>0</v>
      </c>
      <c r="AN130" s="21">
        <f>ROUND('2019'!AQ130/4,0)</f>
        <v>0</v>
      </c>
      <c r="AO130" s="21">
        <f>ROUND('2019'!AR130/4,0)</f>
        <v>0</v>
      </c>
      <c r="AP130" s="21">
        <f>ROUND('2019'!AS130/4,0)</f>
        <v>1</v>
      </c>
      <c r="AQ130" s="21">
        <f>ROUND('2019'!AT130/4,0)</f>
        <v>0</v>
      </c>
      <c r="AR130" s="21">
        <f>ROUND('2019'!AU130/4,0)</f>
        <v>0</v>
      </c>
      <c r="AS130" s="21">
        <f>ROUND('2019'!AV130/4,0)</f>
        <v>1</v>
      </c>
      <c r="AT130" s="22">
        <f t="shared" si="11"/>
        <v>0</v>
      </c>
      <c r="AU130" s="23">
        <f t="shared" si="11"/>
        <v>0</v>
      </c>
      <c r="AV130" s="23">
        <f t="shared" si="11"/>
        <v>6851</v>
      </c>
      <c r="AW130" s="23">
        <f t="shared" si="11"/>
        <v>0</v>
      </c>
      <c r="AX130" s="23">
        <f t="shared" si="11"/>
        <v>0</v>
      </c>
      <c r="AY130" s="23">
        <f t="shared" si="11"/>
        <v>0</v>
      </c>
      <c r="AZ130" s="23">
        <f t="shared" si="11"/>
        <v>677</v>
      </c>
      <c r="BA130" s="23">
        <f t="shared" si="12"/>
        <v>16</v>
      </c>
      <c r="BB130" s="23">
        <f t="shared" si="12"/>
        <v>0</v>
      </c>
      <c r="BC130" s="23">
        <f t="shared" si="12"/>
        <v>210</v>
      </c>
      <c r="BD130" s="24"/>
    </row>
    <row r="131" spans="1:56" s="33" customFormat="1" ht="17.25" customHeight="1" x14ac:dyDescent="0.25">
      <c r="A131" s="13">
        <v>1</v>
      </c>
      <c r="B131" s="32"/>
      <c r="C131" s="89"/>
      <c r="D131" s="89"/>
      <c r="E131" s="27" t="s">
        <v>19</v>
      </c>
      <c r="F131" s="27">
        <f>ROUND('2019'!F131/4,2)</f>
        <v>0</v>
      </c>
      <c r="G131" s="27">
        <f>ROUND('2019'!G131/4,2)</f>
        <v>5142640.0999999996</v>
      </c>
      <c r="H131" s="27">
        <f>ROUND('2019'!H131/4,2)</f>
        <v>2883752.97</v>
      </c>
      <c r="I131" s="27">
        <f>ROUND('2019'!I131/4,2)</f>
        <v>2258887.14</v>
      </c>
      <c r="J131" s="27">
        <f>ROUND('2019'!J131/4,2)</f>
        <v>0</v>
      </c>
      <c r="K131" s="27">
        <f>ROUND('2019'!K131/4,2)</f>
        <v>0</v>
      </c>
      <c r="L131" s="27">
        <f>ROUND('2019'!L131/4,2)</f>
        <v>26820380.75</v>
      </c>
      <c r="M131" s="27">
        <f>ROUND('2019'!M131/4,2)</f>
        <v>1468063.48</v>
      </c>
      <c r="N131" s="27">
        <f>ROUND('2019'!N131/4,2)</f>
        <v>0</v>
      </c>
      <c r="O131" s="27">
        <f>ROUND('2019'!O131/4,2)</f>
        <v>4713630.3600000003</v>
      </c>
      <c r="P131" s="27">
        <f>ROUND('2019'!Q131/4,2)</f>
        <v>0</v>
      </c>
      <c r="Q131" s="27">
        <f>ROUND('2019'!R131/4,2)</f>
        <v>0</v>
      </c>
      <c r="R131" s="27">
        <f>ROUND('2019'!S131/4,2)</f>
        <v>0</v>
      </c>
      <c r="S131" s="27">
        <f>ROUND('2019'!T131/4,2)</f>
        <v>0</v>
      </c>
      <c r="T131" s="27">
        <f>ROUND('2019'!U131/4,2)</f>
        <v>0</v>
      </c>
      <c r="U131" s="27">
        <f>ROUND('2019'!V131/4,2)</f>
        <v>0</v>
      </c>
      <c r="V131" s="27">
        <f>ROUND('2019'!W131/4,2)</f>
        <v>0</v>
      </c>
      <c r="W131" s="27">
        <f>ROUND('2019'!X131/4,2)</f>
        <v>0</v>
      </c>
      <c r="X131" s="27">
        <f>ROUND('2019'!Y131/4,2)</f>
        <v>0</v>
      </c>
      <c r="Y131" s="27">
        <f>ROUND('2019'!Z131/4,2)</f>
        <v>0</v>
      </c>
      <c r="Z131" s="27">
        <f>ROUND('2019'!AB131/4,2)</f>
        <v>0</v>
      </c>
      <c r="AA131" s="27">
        <f>ROUND('2019'!AC131/4,2)</f>
        <v>3874069.47</v>
      </c>
      <c r="AB131" s="27">
        <f>ROUND('2019'!AD131/4,2)</f>
        <v>2242896.14</v>
      </c>
      <c r="AC131" s="27">
        <f>ROUND('2019'!AE131/4,2)</f>
        <v>1631173.33</v>
      </c>
      <c r="AD131" s="27">
        <f>ROUND('2019'!AF131/4,2)</f>
        <v>0</v>
      </c>
      <c r="AE131" s="27">
        <f>ROUND('2019'!AG131/4,2)</f>
        <v>0</v>
      </c>
      <c r="AF131" s="27">
        <f>ROUND('2019'!AH131/4,2)</f>
        <v>25105123.84</v>
      </c>
      <c r="AG131" s="27">
        <f>ROUND('2019'!AI131/4,2)</f>
        <v>822207.16</v>
      </c>
      <c r="AH131" s="27">
        <f>ROUND('2019'!AJ131/4,2)</f>
        <v>0</v>
      </c>
      <c r="AI131" s="27">
        <f>ROUND('2019'!AK131/4,2)</f>
        <v>6460248.7300000004</v>
      </c>
      <c r="AJ131" s="27">
        <f>ROUND('2019'!AM131/4,2)</f>
        <v>0</v>
      </c>
      <c r="AK131" s="27">
        <f>ROUND('2019'!AN131/4,2)</f>
        <v>20962.939999999999</v>
      </c>
      <c r="AL131" s="27">
        <f>ROUND('2019'!AO131/4,2)</f>
        <v>9995.9</v>
      </c>
      <c r="AM131" s="27">
        <f>ROUND('2019'!AP131/4,2)</f>
        <v>10967.04</v>
      </c>
      <c r="AN131" s="27">
        <f>ROUND('2019'!AQ131/4,2)</f>
        <v>0</v>
      </c>
      <c r="AO131" s="27">
        <f>ROUND('2019'!AR131/4,2)</f>
        <v>0</v>
      </c>
      <c r="AP131" s="27">
        <f>ROUND('2019'!AS131/4,2)</f>
        <v>51977.48</v>
      </c>
      <c r="AQ131" s="27">
        <f>ROUND('2019'!AT131/4,2)</f>
        <v>0</v>
      </c>
      <c r="AR131" s="27">
        <f>ROUND('2019'!AU131/4,2)</f>
        <v>0</v>
      </c>
      <c r="AS131" s="27">
        <f>ROUND('2019'!AV131/4,2)</f>
        <v>22392.54</v>
      </c>
      <c r="AT131" s="28">
        <f t="shared" si="11"/>
        <v>0</v>
      </c>
      <c r="AU131" s="29">
        <f t="shared" si="11"/>
        <v>9037672.5099999998</v>
      </c>
      <c r="AV131" s="29">
        <f t="shared" si="11"/>
        <v>5136645.01</v>
      </c>
      <c r="AW131" s="29">
        <f t="shared" si="11"/>
        <v>3901027.5100000002</v>
      </c>
      <c r="AX131" s="29">
        <f t="shared" si="11"/>
        <v>0</v>
      </c>
      <c r="AY131" s="29">
        <f t="shared" si="11"/>
        <v>0</v>
      </c>
      <c r="AZ131" s="29">
        <f t="shared" si="11"/>
        <v>51977482.07</v>
      </c>
      <c r="BA131" s="29">
        <f t="shared" si="12"/>
        <v>2290270.64</v>
      </c>
      <c r="BB131" s="29">
        <f t="shared" si="12"/>
        <v>0</v>
      </c>
      <c r="BC131" s="29">
        <f t="shared" si="12"/>
        <v>11196271.630000001</v>
      </c>
      <c r="BD131" s="30">
        <f t="shared" si="5"/>
        <v>72211426.210000008</v>
      </c>
    </row>
    <row r="132" spans="1:56" s="25" customFormat="1" ht="18.75" customHeight="1" x14ac:dyDescent="0.25">
      <c r="A132" s="13">
        <v>1</v>
      </c>
      <c r="B132" s="20" t="s">
        <v>110</v>
      </c>
      <c r="C132" s="88">
        <v>68</v>
      </c>
      <c r="D132" s="88" t="s">
        <v>111</v>
      </c>
      <c r="E132" s="21" t="s">
        <v>18</v>
      </c>
      <c r="F132" s="21">
        <f>ROUND('2019'!F132/4,0)</f>
        <v>0</v>
      </c>
      <c r="G132" s="21">
        <f>ROUND('2019'!G132/4,0)</f>
        <v>0</v>
      </c>
      <c r="H132" s="21">
        <f>ROUND('2019'!H132/4,0)</f>
        <v>27554</v>
      </c>
      <c r="I132" s="21">
        <f>ROUND('2019'!I132/4,0)</f>
        <v>10184</v>
      </c>
      <c r="J132" s="21">
        <f>ROUND('2019'!J132/4,0)</f>
        <v>3870</v>
      </c>
      <c r="K132" s="21">
        <f>ROUND('2019'!K132/4,0)</f>
        <v>0</v>
      </c>
      <c r="L132" s="21">
        <f>ROUND('2019'!L132/4,0)</f>
        <v>519</v>
      </c>
      <c r="M132" s="21">
        <f>ROUND('2019'!M132/4,0)</f>
        <v>0</v>
      </c>
      <c r="N132" s="21">
        <f>ROUND('2019'!N132/4,0)</f>
        <v>0</v>
      </c>
      <c r="O132" s="21">
        <f>ROUND('2019'!O132/4,0)</f>
        <v>155</v>
      </c>
      <c r="P132" s="21">
        <f>ROUND('2019'!Q132/4,0)</f>
        <v>0</v>
      </c>
      <c r="Q132" s="21">
        <f>ROUND('2019'!R132/4,0)</f>
        <v>0</v>
      </c>
      <c r="R132" s="21">
        <f>ROUND('2019'!S132/4,0)</f>
        <v>6</v>
      </c>
      <c r="S132" s="21">
        <f>ROUND('2019'!T132/4,0)</f>
        <v>2</v>
      </c>
      <c r="T132" s="21">
        <f>ROUND('2019'!U132/4,0)</f>
        <v>0</v>
      </c>
      <c r="U132" s="21">
        <f>ROUND('2019'!V132/4,0)</f>
        <v>0</v>
      </c>
      <c r="V132" s="21">
        <f>ROUND('2019'!W132/4,0)</f>
        <v>0</v>
      </c>
      <c r="W132" s="21">
        <f>ROUND('2019'!X132/4,0)</f>
        <v>0</v>
      </c>
      <c r="X132" s="21">
        <f>ROUND('2019'!Y132/4,0)</f>
        <v>0</v>
      </c>
      <c r="Y132" s="21">
        <f>ROUND('2019'!Z132/4,0)</f>
        <v>0</v>
      </c>
      <c r="Z132" s="21">
        <f>ROUND('2019'!AB132/4,0)</f>
        <v>0</v>
      </c>
      <c r="AA132" s="21">
        <f>ROUND('2019'!AC132/4,0)</f>
        <v>0</v>
      </c>
      <c r="AB132" s="21">
        <f>ROUND('2019'!AD132/4,0)</f>
        <v>16410</v>
      </c>
      <c r="AC132" s="21">
        <f>ROUND('2019'!AE132/4,0)</f>
        <v>6066</v>
      </c>
      <c r="AD132" s="21">
        <f>ROUND('2019'!AF132/4,0)</f>
        <v>2767</v>
      </c>
      <c r="AE132" s="21">
        <f>ROUND('2019'!AG132/4,0)</f>
        <v>0</v>
      </c>
      <c r="AF132" s="21">
        <f>ROUND('2019'!AH132/4,0)</f>
        <v>234</v>
      </c>
      <c r="AG132" s="21">
        <f>ROUND('2019'!AI132/4,0)</f>
        <v>0</v>
      </c>
      <c r="AH132" s="21">
        <f>ROUND('2019'!AJ132/4,0)</f>
        <v>0</v>
      </c>
      <c r="AI132" s="21">
        <f>ROUND('2019'!AK132/4,0)</f>
        <v>108</v>
      </c>
      <c r="AJ132" s="21">
        <f>ROUND('2019'!AM132/4,0)</f>
        <v>0</v>
      </c>
      <c r="AK132" s="21">
        <f>ROUND('2019'!AN132/4,0)</f>
        <v>0</v>
      </c>
      <c r="AL132" s="21">
        <f>ROUND('2019'!AO132/4,0)</f>
        <v>130</v>
      </c>
      <c r="AM132" s="21">
        <f>ROUND('2019'!AP132/4,0)</f>
        <v>48</v>
      </c>
      <c r="AN132" s="21">
        <f>ROUND('2019'!AQ132/4,0)</f>
        <v>13</v>
      </c>
      <c r="AO132" s="21">
        <f>ROUND('2019'!AR132/4,0)</f>
        <v>0</v>
      </c>
      <c r="AP132" s="21">
        <f>ROUND('2019'!AS132/4,0)</f>
        <v>2</v>
      </c>
      <c r="AQ132" s="21">
        <f>ROUND('2019'!AT132/4,0)</f>
        <v>0</v>
      </c>
      <c r="AR132" s="21">
        <f>ROUND('2019'!AU132/4,0)</f>
        <v>0</v>
      </c>
      <c r="AS132" s="21">
        <f>ROUND('2019'!AV132/4,0)</f>
        <v>0</v>
      </c>
      <c r="AT132" s="22">
        <f t="shared" si="11"/>
        <v>0</v>
      </c>
      <c r="AU132" s="23">
        <f t="shared" si="11"/>
        <v>0</v>
      </c>
      <c r="AV132" s="23">
        <f t="shared" si="11"/>
        <v>44100</v>
      </c>
      <c r="AW132" s="23">
        <f t="shared" si="11"/>
        <v>16300</v>
      </c>
      <c r="AX132" s="23">
        <f t="shared" si="11"/>
        <v>6650</v>
      </c>
      <c r="AY132" s="23">
        <f t="shared" si="11"/>
        <v>0</v>
      </c>
      <c r="AZ132" s="23">
        <f t="shared" si="11"/>
        <v>755</v>
      </c>
      <c r="BA132" s="23">
        <f t="shared" si="12"/>
        <v>0</v>
      </c>
      <c r="BB132" s="23">
        <f t="shared" si="12"/>
        <v>0</v>
      </c>
      <c r="BC132" s="23">
        <f t="shared" si="12"/>
        <v>263</v>
      </c>
      <c r="BD132" s="24"/>
    </row>
    <row r="133" spans="1:56" s="33" customFormat="1" ht="18" customHeight="1" x14ac:dyDescent="0.25">
      <c r="A133" s="13">
        <v>1</v>
      </c>
      <c r="B133" s="32"/>
      <c r="C133" s="89"/>
      <c r="D133" s="89"/>
      <c r="E133" s="27" t="s">
        <v>19</v>
      </c>
      <c r="F133" s="27">
        <f>ROUND('2019'!F133/4,2)</f>
        <v>0</v>
      </c>
      <c r="G133" s="27">
        <f>ROUND('2019'!G133/4,2)</f>
        <v>48585451.109999999</v>
      </c>
      <c r="H133" s="27">
        <f>ROUND('2019'!H133/4,2)</f>
        <v>21491727.84</v>
      </c>
      <c r="I133" s="27">
        <f>ROUND('2019'!I133/4,2)</f>
        <v>23327069.91</v>
      </c>
      <c r="J133" s="27">
        <f>ROUND('2019'!J133/4,2)</f>
        <v>3766653.37</v>
      </c>
      <c r="K133" s="27">
        <f>ROUND('2019'!K133/4,2)</f>
        <v>0</v>
      </c>
      <c r="L133" s="27">
        <f>ROUND('2019'!L133/4,2)</f>
        <v>32584595.5</v>
      </c>
      <c r="M133" s="27">
        <f>ROUND('2019'!M133/4,2)</f>
        <v>0</v>
      </c>
      <c r="N133" s="27">
        <f>ROUND('2019'!N133/4,2)</f>
        <v>0</v>
      </c>
      <c r="O133" s="27">
        <f>ROUND('2019'!O133/4,2)</f>
        <v>4976097.46</v>
      </c>
      <c r="P133" s="27">
        <f>ROUND('2019'!Q133/4,2)</f>
        <v>0</v>
      </c>
      <c r="Q133" s="27">
        <f>ROUND('2019'!R133/4,2)</f>
        <v>8389.84</v>
      </c>
      <c r="R133" s="27">
        <f>ROUND('2019'!S133/4,2)</f>
        <v>4018.67</v>
      </c>
      <c r="S133" s="27">
        <f>ROUND('2019'!T133/4,2)</f>
        <v>4371.17</v>
      </c>
      <c r="T133" s="27">
        <f>ROUND('2019'!U133/4,2)</f>
        <v>0</v>
      </c>
      <c r="U133" s="27">
        <f>ROUND('2019'!V133/4,2)</f>
        <v>0</v>
      </c>
      <c r="V133" s="27">
        <f>ROUND('2019'!W133/4,2)</f>
        <v>0</v>
      </c>
      <c r="W133" s="27">
        <f>ROUND('2019'!X133/4,2)</f>
        <v>0</v>
      </c>
      <c r="X133" s="27">
        <f>ROUND('2019'!Y133/4,2)</f>
        <v>0</v>
      </c>
      <c r="Y133" s="27">
        <f>ROUND('2019'!Z133/4,2)</f>
        <v>0</v>
      </c>
      <c r="Z133" s="27">
        <f>ROUND('2019'!AB133/4,2)</f>
        <v>0</v>
      </c>
      <c r="AA133" s="27">
        <f>ROUND('2019'!AC133/4,2)</f>
        <v>30186677.600000001</v>
      </c>
      <c r="AB133" s="27">
        <f>ROUND('2019'!AD133/4,2)</f>
        <v>12558893.380000001</v>
      </c>
      <c r="AC133" s="27">
        <f>ROUND('2019'!AE133/4,2)</f>
        <v>14935468.42</v>
      </c>
      <c r="AD133" s="27">
        <f>ROUND('2019'!AF133/4,2)</f>
        <v>2692315.81</v>
      </c>
      <c r="AE133" s="27">
        <f>ROUND('2019'!AG133/4,2)</f>
        <v>0</v>
      </c>
      <c r="AF133" s="27">
        <f>ROUND('2019'!AH133/4,2)</f>
        <v>13542250.33</v>
      </c>
      <c r="AG133" s="27">
        <f>ROUND('2019'!AI133/4,2)</f>
        <v>0</v>
      </c>
      <c r="AH133" s="27">
        <f>ROUND('2019'!AJ133/4,2)</f>
        <v>0</v>
      </c>
      <c r="AI133" s="27">
        <f>ROUND('2019'!AK133/4,2)</f>
        <v>3530052.05</v>
      </c>
      <c r="AJ133" s="27">
        <f>ROUND('2019'!AM133/4,2)</f>
        <v>0</v>
      </c>
      <c r="AK133" s="27">
        <f>ROUND('2019'!AN133/4,2)</f>
        <v>218070.5</v>
      </c>
      <c r="AL133" s="27">
        <f>ROUND('2019'!AO133/4,2)</f>
        <v>97186.12</v>
      </c>
      <c r="AM133" s="27">
        <f>ROUND('2019'!AP133/4,2)</f>
        <v>107940.56</v>
      </c>
      <c r="AN133" s="27">
        <f>ROUND('2019'!AQ133/4,2)</f>
        <v>12943.83</v>
      </c>
      <c r="AO133" s="27">
        <f>ROUND('2019'!AR133/4,2)</f>
        <v>0</v>
      </c>
      <c r="AP133" s="27">
        <f>ROUND('2019'!AS133/4,2)</f>
        <v>92438.57</v>
      </c>
      <c r="AQ133" s="27">
        <f>ROUND('2019'!AT133/4,2)</f>
        <v>0</v>
      </c>
      <c r="AR133" s="27">
        <f>ROUND('2019'!AU133/4,2)</f>
        <v>0</v>
      </c>
      <c r="AS133" s="27">
        <f>ROUND('2019'!AV133/4,2)</f>
        <v>0</v>
      </c>
      <c r="AT133" s="28">
        <f t="shared" si="11"/>
        <v>0</v>
      </c>
      <c r="AU133" s="29">
        <f t="shared" si="11"/>
        <v>78998589.049999997</v>
      </c>
      <c r="AV133" s="29">
        <f t="shared" si="11"/>
        <v>34151826.009999998</v>
      </c>
      <c r="AW133" s="29">
        <f t="shared" si="11"/>
        <v>38374850.060000002</v>
      </c>
      <c r="AX133" s="29">
        <f t="shared" si="11"/>
        <v>6471913.0099999998</v>
      </c>
      <c r="AY133" s="29">
        <f t="shared" si="11"/>
        <v>0</v>
      </c>
      <c r="AZ133" s="29">
        <f t="shared" si="11"/>
        <v>46219284.399999999</v>
      </c>
      <c r="BA133" s="29">
        <f t="shared" si="12"/>
        <v>0</v>
      </c>
      <c r="BB133" s="29">
        <f t="shared" si="12"/>
        <v>0</v>
      </c>
      <c r="BC133" s="29">
        <f t="shared" si="12"/>
        <v>8506149.5099999998</v>
      </c>
      <c r="BD133" s="30">
        <f t="shared" si="5"/>
        <v>133724022.95999999</v>
      </c>
    </row>
    <row r="134" spans="1:56" s="25" customFormat="1" ht="17.25" customHeight="1" x14ac:dyDescent="0.25">
      <c r="A134" s="13">
        <v>1</v>
      </c>
      <c r="B134" s="20" t="s">
        <v>112</v>
      </c>
      <c r="C134" s="88">
        <v>69</v>
      </c>
      <c r="D134" s="88" t="s">
        <v>113</v>
      </c>
      <c r="E134" s="21" t="s">
        <v>18</v>
      </c>
      <c r="F134" s="21">
        <f>ROUND('2019'!F134/4,0)</f>
        <v>0</v>
      </c>
      <c r="G134" s="21">
        <f>ROUND('2019'!G134/4,0)</f>
        <v>0</v>
      </c>
      <c r="H134" s="21">
        <f>ROUND('2019'!H134/4,0)</f>
        <v>865</v>
      </c>
      <c r="I134" s="21">
        <f>ROUND('2019'!I134/4,0)</f>
        <v>887</v>
      </c>
      <c r="J134" s="21">
        <f>ROUND('2019'!J134/4,0)</f>
        <v>19</v>
      </c>
      <c r="K134" s="21">
        <f>ROUND('2019'!K134/4,0)</f>
        <v>0</v>
      </c>
      <c r="L134" s="21">
        <f>ROUND('2019'!L134/4,0)</f>
        <v>7</v>
      </c>
      <c r="M134" s="21">
        <f>ROUND('2019'!M134/4,0)</f>
        <v>0</v>
      </c>
      <c r="N134" s="21">
        <f>ROUND('2019'!N134/4,0)</f>
        <v>0</v>
      </c>
      <c r="O134" s="21">
        <f>ROUND('2019'!O134/4,0)</f>
        <v>35</v>
      </c>
      <c r="P134" s="21">
        <f>ROUND('2019'!Q134/4,0)</f>
        <v>0</v>
      </c>
      <c r="Q134" s="21">
        <f>ROUND('2019'!R134/4,0)</f>
        <v>0</v>
      </c>
      <c r="R134" s="21">
        <f>ROUND('2019'!S134/4,0)</f>
        <v>3</v>
      </c>
      <c r="S134" s="21">
        <f>ROUND('2019'!T134/4,0)</f>
        <v>3</v>
      </c>
      <c r="T134" s="21">
        <f>ROUND('2019'!U134/4,0)</f>
        <v>0</v>
      </c>
      <c r="U134" s="21">
        <f>ROUND('2019'!V134/4,0)</f>
        <v>0</v>
      </c>
      <c r="V134" s="21">
        <f>ROUND('2019'!W134/4,0)</f>
        <v>0</v>
      </c>
      <c r="W134" s="21">
        <f>ROUND('2019'!X134/4,0)</f>
        <v>0</v>
      </c>
      <c r="X134" s="21">
        <f>ROUND('2019'!Y134/4,0)</f>
        <v>0</v>
      </c>
      <c r="Y134" s="21">
        <f>ROUND('2019'!Z134/4,0)</f>
        <v>0</v>
      </c>
      <c r="Z134" s="21">
        <f>ROUND('2019'!AB134/4,0)</f>
        <v>0</v>
      </c>
      <c r="AA134" s="21">
        <f>ROUND('2019'!AC134/4,0)</f>
        <v>0</v>
      </c>
      <c r="AB134" s="21">
        <f>ROUND('2019'!AD134/4,0)</f>
        <v>1863</v>
      </c>
      <c r="AC134" s="21">
        <f>ROUND('2019'!AE134/4,0)</f>
        <v>1912</v>
      </c>
      <c r="AD134" s="21">
        <f>ROUND('2019'!AF134/4,0)</f>
        <v>31</v>
      </c>
      <c r="AE134" s="21">
        <f>ROUND('2019'!AG134/4,0)</f>
        <v>0</v>
      </c>
      <c r="AF134" s="21">
        <f>ROUND('2019'!AH134/4,0)</f>
        <v>14</v>
      </c>
      <c r="AG134" s="21">
        <f>ROUND('2019'!AI134/4,0)</f>
        <v>0</v>
      </c>
      <c r="AH134" s="21">
        <f>ROUND('2019'!AJ134/4,0)</f>
        <v>0</v>
      </c>
      <c r="AI134" s="21">
        <f>ROUND('2019'!AK134/4,0)</f>
        <v>43</v>
      </c>
      <c r="AJ134" s="21">
        <f>ROUND('2019'!AM134/4,0)</f>
        <v>0</v>
      </c>
      <c r="AK134" s="21">
        <f>ROUND('2019'!AN134/4,0)</f>
        <v>0</v>
      </c>
      <c r="AL134" s="21">
        <f>ROUND('2019'!AO134/4,0)</f>
        <v>9</v>
      </c>
      <c r="AM134" s="21">
        <f>ROUND('2019'!AP134/4,0)</f>
        <v>9</v>
      </c>
      <c r="AN134" s="21">
        <f>ROUND('2019'!AQ134/4,0)</f>
        <v>0</v>
      </c>
      <c r="AO134" s="21">
        <f>ROUND('2019'!AR134/4,0)</f>
        <v>0</v>
      </c>
      <c r="AP134" s="21">
        <f>ROUND('2019'!AS134/4,0)</f>
        <v>0</v>
      </c>
      <c r="AQ134" s="21">
        <f>ROUND('2019'!AT134/4,0)</f>
        <v>0</v>
      </c>
      <c r="AR134" s="21">
        <f>ROUND('2019'!AU134/4,0)</f>
        <v>0</v>
      </c>
      <c r="AS134" s="21">
        <f>ROUND('2019'!AV134/4,0)</f>
        <v>0</v>
      </c>
      <c r="AT134" s="22">
        <f t="shared" si="11"/>
        <v>0</v>
      </c>
      <c r="AU134" s="23">
        <f t="shared" si="11"/>
        <v>0</v>
      </c>
      <c r="AV134" s="23">
        <f t="shared" si="11"/>
        <v>2740</v>
      </c>
      <c r="AW134" s="23">
        <f t="shared" si="11"/>
        <v>2811</v>
      </c>
      <c r="AX134" s="23">
        <f t="shared" si="11"/>
        <v>50</v>
      </c>
      <c r="AY134" s="23">
        <f t="shared" si="11"/>
        <v>0</v>
      </c>
      <c r="AZ134" s="23">
        <f t="shared" si="11"/>
        <v>21</v>
      </c>
      <c r="BA134" s="23">
        <f t="shared" si="12"/>
        <v>0</v>
      </c>
      <c r="BB134" s="23">
        <f t="shared" si="12"/>
        <v>0</v>
      </c>
      <c r="BC134" s="23">
        <f t="shared" si="12"/>
        <v>78</v>
      </c>
      <c r="BD134" s="24"/>
    </row>
    <row r="135" spans="1:56" s="33" customFormat="1" ht="14.25" customHeight="1" x14ac:dyDescent="0.25">
      <c r="A135" s="13">
        <v>1</v>
      </c>
      <c r="B135" s="34"/>
      <c r="C135" s="89"/>
      <c r="D135" s="89"/>
      <c r="E135" s="27" t="s">
        <v>19</v>
      </c>
      <c r="F135" s="27">
        <f>ROUND('2019'!F135/4,2)</f>
        <v>0</v>
      </c>
      <c r="G135" s="27">
        <f>ROUND('2019'!G135/4,2)</f>
        <v>1431786</v>
      </c>
      <c r="H135" s="27">
        <f>ROUND('2019'!H135/4,2)</f>
        <v>597460.35</v>
      </c>
      <c r="I135" s="27">
        <f>ROUND('2019'!I135/4,2)</f>
        <v>816126.44</v>
      </c>
      <c r="J135" s="27">
        <f>ROUND('2019'!J135/4,2)</f>
        <v>18199.21</v>
      </c>
      <c r="K135" s="27">
        <f>ROUND('2019'!K135/4,2)</f>
        <v>0</v>
      </c>
      <c r="L135" s="27">
        <f>ROUND('2019'!L135/4,2)</f>
        <v>235460.34</v>
      </c>
      <c r="M135" s="27">
        <f>ROUND('2019'!M135/4,2)</f>
        <v>0</v>
      </c>
      <c r="N135" s="27">
        <f>ROUND('2019'!N135/4,2)</f>
        <v>0</v>
      </c>
      <c r="O135" s="27">
        <f>ROUND('2019'!O135/4,2)</f>
        <v>707439.6</v>
      </c>
      <c r="P135" s="27">
        <f>ROUND('2019'!Q135/4,2)</f>
        <v>0</v>
      </c>
      <c r="Q135" s="27">
        <f>ROUND('2019'!R135/4,2)</f>
        <v>4091.42</v>
      </c>
      <c r="R135" s="27">
        <f>ROUND('2019'!S135/4,2)</f>
        <v>1729.26</v>
      </c>
      <c r="S135" s="27">
        <f>ROUND('2019'!T135/4,2)</f>
        <v>2362.16</v>
      </c>
      <c r="T135" s="27">
        <f>ROUND('2019'!U135/4,2)</f>
        <v>0</v>
      </c>
      <c r="U135" s="27">
        <f>ROUND('2019'!V135/4,2)</f>
        <v>0</v>
      </c>
      <c r="V135" s="27">
        <f>ROUND('2019'!W135/4,2)</f>
        <v>0</v>
      </c>
      <c r="W135" s="27">
        <f>ROUND('2019'!X135/4,2)</f>
        <v>0</v>
      </c>
      <c r="X135" s="27">
        <f>ROUND('2019'!Y135/4,2)</f>
        <v>0</v>
      </c>
      <c r="Y135" s="27">
        <f>ROUND('2019'!Z135/4,2)</f>
        <v>0</v>
      </c>
      <c r="Z135" s="27">
        <f>ROUND('2019'!AB135/4,2)</f>
        <v>0</v>
      </c>
      <c r="AA135" s="27">
        <f>ROUND('2019'!AC135/4,2)</f>
        <v>3076526.52</v>
      </c>
      <c r="AB135" s="27">
        <f>ROUND('2019'!AD135/4,2)</f>
        <v>1287436.26</v>
      </c>
      <c r="AC135" s="27">
        <f>ROUND('2019'!AE135/4,2)</f>
        <v>1758628.47</v>
      </c>
      <c r="AD135" s="27">
        <f>ROUND('2019'!AF135/4,2)</f>
        <v>30461.79</v>
      </c>
      <c r="AE135" s="27">
        <f>ROUND('2019'!AG135/4,2)</f>
        <v>0</v>
      </c>
      <c r="AF135" s="27">
        <f>ROUND('2019'!AH135/4,2)</f>
        <v>457070.06</v>
      </c>
      <c r="AG135" s="27">
        <f>ROUND('2019'!AI135/4,2)</f>
        <v>0</v>
      </c>
      <c r="AH135" s="27">
        <f>ROUND('2019'!AJ135/4,2)</f>
        <v>0</v>
      </c>
      <c r="AI135" s="27">
        <f>ROUND('2019'!AK135/4,2)</f>
        <v>871666.65</v>
      </c>
      <c r="AJ135" s="27">
        <f>ROUND('2019'!AM135/4,2)</f>
        <v>0</v>
      </c>
      <c r="AK135" s="27">
        <f>ROUND('2019'!AN135/4,2)</f>
        <v>14319.98</v>
      </c>
      <c r="AL135" s="27">
        <f>ROUND('2019'!AO135/4,2)</f>
        <v>6052.42</v>
      </c>
      <c r="AM135" s="27">
        <f>ROUND('2019'!AP135/4,2)</f>
        <v>8267.56</v>
      </c>
      <c r="AN135" s="27">
        <f>ROUND('2019'!AQ135/4,2)</f>
        <v>0</v>
      </c>
      <c r="AO135" s="27">
        <f>ROUND('2019'!AR135/4,2)</f>
        <v>0</v>
      </c>
      <c r="AP135" s="27">
        <f>ROUND('2019'!AS135/4,2)</f>
        <v>0</v>
      </c>
      <c r="AQ135" s="27">
        <f>ROUND('2019'!AT135/4,2)</f>
        <v>0</v>
      </c>
      <c r="AR135" s="27">
        <f>ROUND('2019'!AU135/4,2)</f>
        <v>0</v>
      </c>
      <c r="AS135" s="27">
        <f>ROUND('2019'!AV135/4,2)</f>
        <v>0</v>
      </c>
      <c r="AT135" s="28">
        <f t="shared" si="11"/>
        <v>0</v>
      </c>
      <c r="AU135" s="29">
        <f t="shared" si="11"/>
        <v>4526723.92</v>
      </c>
      <c r="AV135" s="29">
        <f t="shared" si="11"/>
        <v>1892678.29</v>
      </c>
      <c r="AW135" s="29">
        <f t="shared" si="11"/>
        <v>2585384.63</v>
      </c>
      <c r="AX135" s="29">
        <f t="shared" si="11"/>
        <v>48661</v>
      </c>
      <c r="AY135" s="29">
        <f t="shared" si="11"/>
        <v>0</v>
      </c>
      <c r="AZ135" s="29">
        <f t="shared" si="11"/>
        <v>692530.4</v>
      </c>
      <c r="BA135" s="29">
        <f t="shared" si="12"/>
        <v>0</v>
      </c>
      <c r="BB135" s="29">
        <f t="shared" si="12"/>
        <v>0</v>
      </c>
      <c r="BC135" s="29">
        <f t="shared" si="12"/>
        <v>1579106.25</v>
      </c>
      <c r="BD135" s="30">
        <f t="shared" si="5"/>
        <v>6798360.5700000003</v>
      </c>
    </row>
    <row r="136" spans="1:56" s="25" customFormat="1" ht="17.25" customHeight="1" x14ac:dyDescent="0.25">
      <c r="A136" s="13">
        <v>1</v>
      </c>
      <c r="B136" s="35" t="s">
        <v>114</v>
      </c>
      <c r="C136" s="88">
        <v>70</v>
      </c>
      <c r="D136" s="88" t="s">
        <v>115</v>
      </c>
      <c r="E136" s="21" t="s">
        <v>18</v>
      </c>
      <c r="F136" s="21">
        <f>ROUND('2019'!F136/4,0)</f>
        <v>0</v>
      </c>
      <c r="G136" s="21">
        <f>ROUND('2019'!G136/4,0)</f>
        <v>0</v>
      </c>
      <c r="H136" s="21">
        <f>ROUND('2019'!H136/4,0)</f>
        <v>4562</v>
      </c>
      <c r="I136" s="21">
        <f>ROUND('2019'!I136/4,0)</f>
        <v>1888</v>
      </c>
      <c r="J136" s="21">
        <f>ROUND('2019'!J136/4,0)</f>
        <v>422</v>
      </c>
      <c r="K136" s="21">
        <f>ROUND('2019'!K136/4,0)</f>
        <v>0</v>
      </c>
      <c r="L136" s="21">
        <f>ROUND('2019'!L136/4,0)</f>
        <v>163</v>
      </c>
      <c r="M136" s="21">
        <f>ROUND('2019'!M136/4,0)</f>
        <v>2</v>
      </c>
      <c r="N136" s="21">
        <f>ROUND('2019'!N136/4,0)</f>
        <v>0</v>
      </c>
      <c r="O136" s="21">
        <f>ROUND('2019'!O136/4,0)</f>
        <v>226</v>
      </c>
      <c r="P136" s="21">
        <f>ROUND('2019'!Q136/4,0)</f>
        <v>0</v>
      </c>
      <c r="Q136" s="21">
        <f>ROUND('2019'!R136/4,0)</f>
        <v>0</v>
      </c>
      <c r="R136" s="21">
        <f>ROUND('2019'!S136/4,0)</f>
        <v>2</v>
      </c>
      <c r="S136" s="21">
        <f>ROUND('2019'!T136/4,0)</f>
        <v>1</v>
      </c>
      <c r="T136" s="21">
        <f>ROUND('2019'!U136/4,0)</f>
        <v>0</v>
      </c>
      <c r="U136" s="21">
        <f>ROUND('2019'!V136/4,0)</f>
        <v>0</v>
      </c>
      <c r="V136" s="21">
        <f>ROUND('2019'!W136/4,0)</f>
        <v>0</v>
      </c>
      <c r="W136" s="21">
        <f>ROUND('2019'!X136/4,0)</f>
        <v>0</v>
      </c>
      <c r="X136" s="21">
        <f>ROUND('2019'!Y136/4,0)</f>
        <v>0</v>
      </c>
      <c r="Y136" s="21">
        <f>ROUND('2019'!Z136/4,0)</f>
        <v>0</v>
      </c>
      <c r="Z136" s="21">
        <f>ROUND('2019'!AB136/4,0)</f>
        <v>0</v>
      </c>
      <c r="AA136" s="21">
        <f>ROUND('2019'!AC136/4,0)</f>
        <v>0</v>
      </c>
      <c r="AB136" s="21">
        <f>ROUND('2019'!AD136/4,0)</f>
        <v>3876</v>
      </c>
      <c r="AC136" s="21">
        <f>ROUND('2019'!AE136/4,0)</f>
        <v>1604</v>
      </c>
      <c r="AD136" s="21">
        <f>ROUND('2019'!AF136/4,0)</f>
        <v>326</v>
      </c>
      <c r="AE136" s="21">
        <f>ROUND('2019'!AG136/4,0)</f>
        <v>0</v>
      </c>
      <c r="AF136" s="21">
        <f>ROUND('2019'!AH136/4,0)</f>
        <v>111</v>
      </c>
      <c r="AG136" s="21">
        <f>ROUND('2019'!AI136/4,0)</f>
        <v>1</v>
      </c>
      <c r="AH136" s="21">
        <f>ROUND('2019'!AJ136/4,0)</f>
        <v>0</v>
      </c>
      <c r="AI136" s="21">
        <f>ROUND('2019'!AK136/4,0)</f>
        <v>163</v>
      </c>
      <c r="AJ136" s="21">
        <f>ROUND('2019'!AM136/4,0)</f>
        <v>0</v>
      </c>
      <c r="AK136" s="21">
        <f>ROUND('2019'!AN136/4,0)</f>
        <v>0</v>
      </c>
      <c r="AL136" s="21">
        <f>ROUND('2019'!AO136/4,0)</f>
        <v>24</v>
      </c>
      <c r="AM136" s="21">
        <f>ROUND('2019'!AP136/4,0)</f>
        <v>10</v>
      </c>
      <c r="AN136" s="21">
        <f>ROUND('2019'!AQ136/4,0)</f>
        <v>2</v>
      </c>
      <c r="AO136" s="21">
        <f>ROUND('2019'!AR136/4,0)</f>
        <v>0</v>
      </c>
      <c r="AP136" s="21">
        <f>ROUND('2019'!AS136/4,0)</f>
        <v>1</v>
      </c>
      <c r="AQ136" s="21">
        <f>ROUND('2019'!AT136/4,0)</f>
        <v>0</v>
      </c>
      <c r="AR136" s="21">
        <f>ROUND('2019'!AU136/4,0)</f>
        <v>0</v>
      </c>
      <c r="AS136" s="21">
        <f>ROUND('2019'!AV136/4,0)</f>
        <v>1</v>
      </c>
      <c r="AT136" s="22">
        <f t="shared" si="11"/>
        <v>0</v>
      </c>
      <c r="AU136" s="23">
        <f t="shared" si="11"/>
        <v>0</v>
      </c>
      <c r="AV136" s="23">
        <f t="shared" si="11"/>
        <v>8464</v>
      </c>
      <c r="AW136" s="23">
        <f t="shared" si="11"/>
        <v>3503</v>
      </c>
      <c r="AX136" s="23">
        <f t="shared" si="11"/>
        <v>750</v>
      </c>
      <c r="AY136" s="23">
        <f t="shared" si="11"/>
        <v>0</v>
      </c>
      <c r="AZ136" s="23">
        <f t="shared" si="11"/>
        <v>275</v>
      </c>
      <c r="BA136" s="23">
        <f t="shared" si="12"/>
        <v>3</v>
      </c>
      <c r="BB136" s="23">
        <f t="shared" si="12"/>
        <v>0</v>
      </c>
      <c r="BC136" s="23">
        <f t="shared" si="12"/>
        <v>390</v>
      </c>
      <c r="BD136" s="24"/>
    </row>
    <row r="137" spans="1:56" s="33" customFormat="1" ht="16.5" customHeight="1" x14ac:dyDescent="0.25">
      <c r="A137" s="13">
        <v>1</v>
      </c>
      <c r="B137" s="34"/>
      <c r="C137" s="89"/>
      <c r="D137" s="89"/>
      <c r="E137" s="27" t="s">
        <v>19</v>
      </c>
      <c r="F137" s="27">
        <f>ROUND('2019'!F137/4,2)</f>
        <v>0</v>
      </c>
      <c r="G137" s="27">
        <f>ROUND('2019'!G137/4,2)</f>
        <v>8015976.3700000001</v>
      </c>
      <c r="H137" s="27">
        <f>ROUND('2019'!H137/4,2)</f>
        <v>4260207.68</v>
      </c>
      <c r="I137" s="27">
        <f>ROUND('2019'!I137/4,2)</f>
        <v>3345556.47</v>
      </c>
      <c r="J137" s="27">
        <f>ROUND('2019'!J137/4,2)</f>
        <v>410212.23</v>
      </c>
      <c r="K137" s="27">
        <f>ROUND('2019'!K137/4,2)</f>
        <v>0</v>
      </c>
      <c r="L137" s="27">
        <f>ROUND('2019'!L137/4,2)</f>
        <v>6349968</v>
      </c>
      <c r="M137" s="27">
        <f>ROUND('2019'!M137/4,2)</f>
        <v>307392.71000000002</v>
      </c>
      <c r="N137" s="27">
        <f>ROUND('2019'!N137/4,2)</f>
        <v>0</v>
      </c>
      <c r="O137" s="27">
        <f>ROUND('2019'!O137/4,2)</f>
        <v>4520093.7</v>
      </c>
      <c r="P137" s="27">
        <f>ROUND('2019'!Q137/4,2)</f>
        <v>0</v>
      </c>
      <c r="Q137" s="27">
        <f>ROUND('2019'!R137/4,2)</f>
        <v>2561.94</v>
      </c>
      <c r="R137" s="27">
        <f>ROUND('2019'!S137/4,2)</f>
        <v>1435.02</v>
      </c>
      <c r="S137" s="27">
        <f>ROUND('2019'!T137/4,2)</f>
        <v>1126.93</v>
      </c>
      <c r="T137" s="27">
        <f>ROUND('2019'!U137/4,2)</f>
        <v>0</v>
      </c>
      <c r="U137" s="27">
        <f>ROUND('2019'!V137/4,2)</f>
        <v>0</v>
      </c>
      <c r="V137" s="27">
        <f>ROUND('2019'!W137/4,2)</f>
        <v>0</v>
      </c>
      <c r="W137" s="27">
        <f>ROUND('2019'!X137/4,2)</f>
        <v>0</v>
      </c>
      <c r="X137" s="27">
        <f>ROUND('2019'!Y137/4,2)</f>
        <v>0</v>
      </c>
      <c r="Y137" s="27">
        <f>ROUND('2019'!Z137/4,2)</f>
        <v>0</v>
      </c>
      <c r="Z137" s="27">
        <f>ROUND('2019'!AB137/4,2)</f>
        <v>0</v>
      </c>
      <c r="AA137" s="27">
        <f>ROUND('2019'!AC137/4,2)</f>
        <v>6779370.2400000002</v>
      </c>
      <c r="AB137" s="27">
        <f>ROUND('2019'!AD137/4,2)</f>
        <v>3619472.44</v>
      </c>
      <c r="AC137" s="27">
        <f>ROUND('2019'!AE137/4,2)</f>
        <v>2842384.77</v>
      </c>
      <c r="AD137" s="27">
        <f>ROUND('2019'!AF137/4,2)</f>
        <v>317513.03000000003</v>
      </c>
      <c r="AE137" s="27">
        <f>ROUND('2019'!AG137/4,2)</f>
        <v>0</v>
      </c>
      <c r="AF137" s="27">
        <f>ROUND('2019'!AH137/4,2)</f>
        <v>4166507.24</v>
      </c>
      <c r="AG137" s="27">
        <f>ROUND('2019'!AI137/4,2)</f>
        <v>87713.600000000006</v>
      </c>
      <c r="AH137" s="27">
        <f>ROUND('2019'!AJ137/4,2)</f>
        <v>0</v>
      </c>
      <c r="AI137" s="27">
        <f>ROUND('2019'!AK137/4,2)</f>
        <v>3209809.25</v>
      </c>
      <c r="AJ137" s="27">
        <f>ROUND('2019'!AM137/4,2)</f>
        <v>0</v>
      </c>
      <c r="AK137" s="27">
        <f>ROUND('2019'!AN137/4,2)</f>
        <v>42540.33</v>
      </c>
      <c r="AL137" s="27">
        <f>ROUND('2019'!AO137/4,2)</f>
        <v>22601.52</v>
      </c>
      <c r="AM137" s="27">
        <f>ROUND('2019'!AP137/4,2)</f>
        <v>17749.060000000001</v>
      </c>
      <c r="AN137" s="27">
        <f>ROUND('2019'!AQ137/4,2)</f>
        <v>2189.75</v>
      </c>
      <c r="AO137" s="27">
        <f>ROUND('2019'!AR137/4,2)</f>
        <v>0</v>
      </c>
      <c r="AP137" s="27">
        <f>ROUND('2019'!AS137/4,2)</f>
        <v>31644.36</v>
      </c>
      <c r="AQ137" s="27">
        <f>ROUND('2019'!AT137/4,2)</f>
        <v>0</v>
      </c>
      <c r="AR137" s="27">
        <f>ROUND('2019'!AU137/4,2)</f>
        <v>0</v>
      </c>
      <c r="AS137" s="27">
        <f>ROUND('2019'!AV137/4,2)</f>
        <v>23259.49</v>
      </c>
      <c r="AT137" s="28">
        <f t="shared" si="11"/>
        <v>0</v>
      </c>
      <c r="AU137" s="29">
        <f t="shared" si="11"/>
        <v>14840448.880000001</v>
      </c>
      <c r="AV137" s="29">
        <f t="shared" si="11"/>
        <v>7903716.6600000001</v>
      </c>
      <c r="AW137" s="29">
        <f t="shared" si="11"/>
        <v>6206817.2300000004</v>
      </c>
      <c r="AX137" s="29">
        <f t="shared" si="11"/>
        <v>729915.01</v>
      </c>
      <c r="AY137" s="29">
        <f t="shared" si="11"/>
        <v>0</v>
      </c>
      <c r="AZ137" s="29">
        <f t="shared" si="11"/>
        <v>10548119.600000001</v>
      </c>
      <c r="BA137" s="29">
        <f t="shared" si="12"/>
        <v>395106.31000000006</v>
      </c>
      <c r="BB137" s="29">
        <f t="shared" si="12"/>
        <v>0</v>
      </c>
      <c r="BC137" s="29">
        <f t="shared" si="12"/>
        <v>7753162.4400000004</v>
      </c>
      <c r="BD137" s="30">
        <f t="shared" si="5"/>
        <v>33141730.920000002</v>
      </c>
    </row>
    <row r="138" spans="1:56" s="25" customFormat="1" ht="18" customHeight="1" x14ac:dyDescent="0.25">
      <c r="A138" s="13">
        <v>1</v>
      </c>
      <c r="B138" s="35"/>
      <c r="C138" s="88">
        <v>71</v>
      </c>
      <c r="D138" s="88" t="s">
        <v>116</v>
      </c>
      <c r="E138" s="21" t="s">
        <v>18</v>
      </c>
      <c r="F138" s="21">
        <f>ROUND('2019'!F138/4,0)</f>
        <v>11182</v>
      </c>
      <c r="G138" s="21">
        <f>ROUND('2019'!G138/4,0)</f>
        <v>0</v>
      </c>
      <c r="H138" s="21">
        <f>ROUND('2019'!H138/4,0)</f>
        <v>0</v>
      </c>
      <c r="I138" s="21">
        <f>ROUND('2019'!I138/4,0)</f>
        <v>0</v>
      </c>
      <c r="J138" s="21">
        <f>ROUND('2019'!J138/4,0)</f>
        <v>0</v>
      </c>
      <c r="K138" s="21">
        <f>ROUND('2019'!K138/4,0)</f>
        <v>0</v>
      </c>
      <c r="L138" s="21">
        <f>ROUND('2019'!L138/4,0)</f>
        <v>0</v>
      </c>
      <c r="M138" s="21">
        <f>ROUND('2019'!M138/4,0)</f>
        <v>0</v>
      </c>
      <c r="N138" s="21">
        <f>ROUND('2019'!N138/4,0)</f>
        <v>0</v>
      </c>
      <c r="O138" s="21">
        <f>ROUND('2019'!O138/4,0)</f>
        <v>0</v>
      </c>
      <c r="P138" s="21">
        <f>ROUND('2019'!Q138/4,0)</f>
        <v>5</v>
      </c>
      <c r="Q138" s="21">
        <f>ROUND('2019'!R138/4,0)</f>
        <v>0</v>
      </c>
      <c r="R138" s="21">
        <f>ROUND('2019'!S138/4,0)</f>
        <v>0</v>
      </c>
      <c r="S138" s="21">
        <f>ROUND('2019'!T138/4,0)</f>
        <v>0</v>
      </c>
      <c r="T138" s="21">
        <f>ROUND('2019'!U138/4,0)</f>
        <v>0</v>
      </c>
      <c r="U138" s="21">
        <f>ROUND('2019'!V138/4,0)</f>
        <v>0</v>
      </c>
      <c r="V138" s="21">
        <f>ROUND('2019'!W138/4,0)</f>
        <v>0</v>
      </c>
      <c r="W138" s="21">
        <f>ROUND('2019'!X138/4,0)</f>
        <v>0</v>
      </c>
      <c r="X138" s="21">
        <f>ROUND('2019'!Y138/4,0)</f>
        <v>0</v>
      </c>
      <c r="Y138" s="21">
        <f>ROUND('2019'!Z138/4,0)</f>
        <v>0</v>
      </c>
      <c r="Z138" s="21">
        <f>ROUND('2019'!AB138/4,0)</f>
        <v>9014</v>
      </c>
      <c r="AA138" s="21">
        <f>ROUND('2019'!AC138/4,0)</f>
        <v>0</v>
      </c>
      <c r="AB138" s="21">
        <f>ROUND('2019'!AD138/4,0)</f>
        <v>0</v>
      </c>
      <c r="AC138" s="21">
        <f>ROUND('2019'!AE138/4,0)</f>
        <v>0</v>
      </c>
      <c r="AD138" s="21">
        <f>ROUND('2019'!AF138/4,0)</f>
        <v>0</v>
      </c>
      <c r="AE138" s="21">
        <f>ROUND('2019'!AG138/4,0)</f>
        <v>0</v>
      </c>
      <c r="AF138" s="21">
        <f>ROUND('2019'!AH138/4,0)</f>
        <v>0</v>
      </c>
      <c r="AG138" s="21">
        <f>ROUND('2019'!AI138/4,0)</f>
        <v>0</v>
      </c>
      <c r="AH138" s="21">
        <f>ROUND('2019'!AJ138/4,0)</f>
        <v>0</v>
      </c>
      <c r="AI138" s="21">
        <f>ROUND('2019'!AK138/4,0)</f>
        <v>0</v>
      </c>
      <c r="AJ138" s="21">
        <f>ROUND('2019'!AM138/4,0)</f>
        <v>59</v>
      </c>
      <c r="AK138" s="21">
        <f>ROUND('2019'!AN138/4,0)</f>
        <v>0</v>
      </c>
      <c r="AL138" s="21">
        <f>ROUND('2019'!AO138/4,0)</f>
        <v>0</v>
      </c>
      <c r="AM138" s="21">
        <f>ROUND('2019'!AP138/4,0)</f>
        <v>0</v>
      </c>
      <c r="AN138" s="21">
        <f>ROUND('2019'!AQ138/4,0)</f>
        <v>0</v>
      </c>
      <c r="AO138" s="21">
        <f>ROUND('2019'!AR138/4,0)</f>
        <v>0</v>
      </c>
      <c r="AP138" s="21">
        <f>ROUND('2019'!AS138/4,0)</f>
        <v>0</v>
      </c>
      <c r="AQ138" s="21">
        <f>ROUND('2019'!AT138/4,0)</f>
        <v>0</v>
      </c>
      <c r="AR138" s="21">
        <f>ROUND('2019'!AU138/4,0)</f>
        <v>0</v>
      </c>
      <c r="AS138" s="21">
        <f>ROUND('2019'!AV138/4,0)</f>
        <v>0</v>
      </c>
      <c r="AT138" s="22">
        <f t="shared" si="11"/>
        <v>20260</v>
      </c>
      <c r="AU138" s="23">
        <f t="shared" si="11"/>
        <v>0</v>
      </c>
      <c r="AV138" s="23">
        <f t="shared" si="11"/>
        <v>0</v>
      </c>
      <c r="AW138" s="23">
        <f t="shared" si="11"/>
        <v>0</v>
      </c>
      <c r="AX138" s="23">
        <f t="shared" si="11"/>
        <v>0</v>
      </c>
      <c r="AY138" s="23">
        <f t="shared" si="11"/>
        <v>0</v>
      </c>
      <c r="AZ138" s="23">
        <f t="shared" si="11"/>
        <v>0</v>
      </c>
      <c r="BA138" s="23">
        <f t="shared" si="12"/>
        <v>0</v>
      </c>
      <c r="BB138" s="23">
        <f t="shared" si="12"/>
        <v>0</v>
      </c>
      <c r="BC138" s="23">
        <f t="shared" si="12"/>
        <v>0</v>
      </c>
      <c r="BD138" s="24"/>
    </row>
    <row r="139" spans="1:56" s="33" customFormat="1" ht="18" customHeight="1" x14ac:dyDescent="0.25">
      <c r="A139" s="13">
        <v>1</v>
      </c>
      <c r="B139" s="34"/>
      <c r="C139" s="89"/>
      <c r="D139" s="89"/>
      <c r="E139" s="27" t="s">
        <v>19</v>
      </c>
      <c r="F139" s="27">
        <f>ROUND('2019'!F139/4,2)</f>
        <v>52107723.799999997</v>
      </c>
      <c r="G139" s="27">
        <f>ROUND('2019'!G139/4,2)</f>
        <v>0</v>
      </c>
      <c r="H139" s="27">
        <f>ROUND('2019'!H139/4,2)</f>
        <v>0</v>
      </c>
      <c r="I139" s="27">
        <f>ROUND('2019'!I139/4,2)</f>
        <v>0</v>
      </c>
      <c r="J139" s="27">
        <f>ROUND('2019'!J139/4,2)</f>
        <v>0</v>
      </c>
      <c r="K139" s="27">
        <f>ROUND('2019'!K139/4,2)</f>
        <v>0</v>
      </c>
      <c r="L139" s="27">
        <f>ROUND('2019'!L139/4,2)</f>
        <v>0</v>
      </c>
      <c r="M139" s="27">
        <f>ROUND('2019'!M139/4,2)</f>
        <v>0</v>
      </c>
      <c r="N139" s="27">
        <f>ROUND('2019'!N139/4,2)</f>
        <v>0</v>
      </c>
      <c r="O139" s="27">
        <f>ROUND('2019'!O139/4,2)</f>
        <v>0</v>
      </c>
      <c r="P139" s="27">
        <f>ROUND('2019'!Q139/4,2)</f>
        <v>23489.71</v>
      </c>
      <c r="Q139" s="27">
        <f>ROUND('2019'!R139/4,2)</f>
        <v>0</v>
      </c>
      <c r="R139" s="27">
        <f>ROUND('2019'!S139/4,2)</f>
        <v>0</v>
      </c>
      <c r="S139" s="27">
        <f>ROUND('2019'!T139/4,2)</f>
        <v>0</v>
      </c>
      <c r="T139" s="27">
        <f>ROUND('2019'!U139/4,2)</f>
        <v>0</v>
      </c>
      <c r="U139" s="27">
        <f>ROUND('2019'!V139/4,2)</f>
        <v>0</v>
      </c>
      <c r="V139" s="27">
        <f>ROUND('2019'!W139/4,2)</f>
        <v>0</v>
      </c>
      <c r="W139" s="27">
        <f>ROUND('2019'!X139/4,2)</f>
        <v>0</v>
      </c>
      <c r="X139" s="27">
        <f>ROUND('2019'!Y139/4,2)</f>
        <v>0</v>
      </c>
      <c r="Y139" s="27">
        <f>ROUND('2019'!Z139/4,2)</f>
        <v>0</v>
      </c>
      <c r="Z139" s="27">
        <f>ROUND('2019'!AB139/4,2)</f>
        <v>42004881.200000003</v>
      </c>
      <c r="AA139" s="27">
        <f>ROUND('2019'!AC139/4,2)</f>
        <v>0</v>
      </c>
      <c r="AB139" s="27">
        <f>ROUND('2019'!AD139/4,2)</f>
        <v>0</v>
      </c>
      <c r="AC139" s="27">
        <f>ROUND('2019'!AE139/4,2)</f>
        <v>0</v>
      </c>
      <c r="AD139" s="27">
        <f>ROUND('2019'!AF139/4,2)</f>
        <v>0</v>
      </c>
      <c r="AE139" s="27">
        <f>ROUND('2019'!AG139/4,2)</f>
        <v>0</v>
      </c>
      <c r="AF139" s="27">
        <f>ROUND('2019'!AH139/4,2)</f>
        <v>0</v>
      </c>
      <c r="AG139" s="27">
        <f>ROUND('2019'!AI139/4,2)</f>
        <v>0</v>
      </c>
      <c r="AH139" s="27">
        <f>ROUND('2019'!AJ139/4,2)</f>
        <v>0</v>
      </c>
      <c r="AI139" s="27">
        <f>ROUND('2019'!AK139/4,2)</f>
        <v>0</v>
      </c>
      <c r="AJ139" s="27">
        <f>ROUND('2019'!AM139/4,2)</f>
        <v>273920.15999999997</v>
      </c>
      <c r="AK139" s="27">
        <f>ROUND('2019'!AN139/4,2)</f>
        <v>0</v>
      </c>
      <c r="AL139" s="27">
        <f>ROUND('2019'!AO139/4,2)</f>
        <v>0</v>
      </c>
      <c r="AM139" s="27">
        <f>ROUND('2019'!AP139/4,2)</f>
        <v>0</v>
      </c>
      <c r="AN139" s="27">
        <f>ROUND('2019'!AQ139/4,2)</f>
        <v>0</v>
      </c>
      <c r="AO139" s="27">
        <f>ROUND('2019'!AR139/4,2)</f>
        <v>0</v>
      </c>
      <c r="AP139" s="27">
        <f>ROUND('2019'!AS139/4,2)</f>
        <v>0</v>
      </c>
      <c r="AQ139" s="27">
        <f>ROUND('2019'!AT139/4,2)</f>
        <v>0</v>
      </c>
      <c r="AR139" s="27">
        <f>ROUND('2019'!AU139/4,2)</f>
        <v>0</v>
      </c>
      <c r="AS139" s="27">
        <f>ROUND('2019'!AV139/4,2)</f>
        <v>0</v>
      </c>
      <c r="AT139" s="28">
        <f t="shared" si="11"/>
        <v>94410014.870000005</v>
      </c>
      <c r="AU139" s="29">
        <f t="shared" si="11"/>
        <v>0</v>
      </c>
      <c r="AV139" s="29">
        <f t="shared" si="11"/>
        <v>0</v>
      </c>
      <c r="AW139" s="29">
        <f t="shared" si="11"/>
        <v>0</v>
      </c>
      <c r="AX139" s="29">
        <f t="shared" si="11"/>
        <v>0</v>
      </c>
      <c r="AY139" s="29">
        <f t="shared" si="11"/>
        <v>0</v>
      </c>
      <c r="AZ139" s="29">
        <f t="shared" si="11"/>
        <v>0</v>
      </c>
      <c r="BA139" s="29">
        <f t="shared" si="12"/>
        <v>0</v>
      </c>
      <c r="BB139" s="29">
        <f t="shared" si="12"/>
        <v>0</v>
      </c>
      <c r="BC139" s="29">
        <f t="shared" si="12"/>
        <v>0</v>
      </c>
      <c r="BD139" s="30">
        <f t="shared" ref="BD139:BD201" si="13">BC139+AZ139+AY139+AU139+AT139</f>
        <v>94410014.870000005</v>
      </c>
    </row>
    <row r="140" spans="1:56" s="33" customFormat="1" ht="18" customHeight="1" x14ac:dyDescent="0.25">
      <c r="A140" s="13"/>
      <c r="B140" s="34"/>
      <c r="C140" s="88">
        <v>72</v>
      </c>
      <c r="D140" s="88" t="s">
        <v>205</v>
      </c>
      <c r="E140" s="21" t="s">
        <v>18</v>
      </c>
      <c r="F140" s="21">
        <f>ROUND('2019'!F140/4,0)</f>
        <v>0</v>
      </c>
      <c r="G140" s="21">
        <f>ROUND('2019'!G140/4,0)</f>
        <v>0</v>
      </c>
      <c r="H140" s="21">
        <f>ROUND('2019'!H140/4,0)</f>
        <v>0</v>
      </c>
      <c r="I140" s="21">
        <f>ROUND('2019'!I140/4,0)</f>
        <v>0</v>
      </c>
      <c r="J140" s="21">
        <f>ROUND('2019'!J140/4,0)</f>
        <v>0</v>
      </c>
      <c r="K140" s="21">
        <f>ROUND('2019'!K140/4,0)</f>
        <v>1413</v>
      </c>
      <c r="L140" s="21">
        <f>ROUND('2019'!L140/4,0)</f>
        <v>0</v>
      </c>
      <c r="M140" s="21">
        <f>ROUND('2019'!M140/4,0)</f>
        <v>0</v>
      </c>
      <c r="N140" s="21">
        <f>ROUND('2019'!N140/4,0)</f>
        <v>0</v>
      </c>
      <c r="O140" s="21">
        <f>ROUND('2019'!O140/4,0)</f>
        <v>0</v>
      </c>
      <c r="P140" s="21">
        <f>ROUND('2019'!Q140/4,0)</f>
        <v>0</v>
      </c>
      <c r="Q140" s="21">
        <f>ROUND('2019'!R140/4,0)</f>
        <v>0</v>
      </c>
      <c r="R140" s="21">
        <f>ROUND('2019'!S140/4,0)</f>
        <v>0</v>
      </c>
      <c r="S140" s="21">
        <f>ROUND('2019'!T140/4,0)</f>
        <v>0</v>
      </c>
      <c r="T140" s="21">
        <f>ROUND('2019'!U140/4,0)</f>
        <v>0</v>
      </c>
      <c r="U140" s="21">
        <f>ROUND('2019'!V140/4,0)</f>
        <v>0</v>
      </c>
      <c r="V140" s="21">
        <f>ROUND('2019'!W140/4,0)</f>
        <v>0</v>
      </c>
      <c r="W140" s="21">
        <f>ROUND('2019'!X140/4,0)</f>
        <v>0</v>
      </c>
      <c r="X140" s="21">
        <f>ROUND('2019'!Y140/4,0)</f>
        <v>0</v>
      </c>
      <c r="Y140" s="21">
        <f>ROUND('2019'!Z140/4,0)</f>
        <v>0</v>
      </c>
      <c r="Z140" s="21">
        <f>ROUND('2019'!AB140/4,0)</f>
        <v>0</v>
      </c>
      <c r="AA140" s="21">
        <f>ROUND('2019'!AC140/4,0)</f>
        <v>0</v>
      </c>
      <c r="AB140" s="21">
        <f>ROUND('2019'!AD140/4,0)</f>
        <v>0</v>
      </c>
      <c r="AC140" s="21">
        <f>ROUND('2019'!AE140/4,0)</f>
        <v>0</v>
      </c>
      <c r="AD140" s="21">
        <f>ROUND('2019'!AF140/4,0)</f>
        <v>0</v>
      </c>
      <c r="AE140" s="21">
        <f>ROUND('2019'!AG140/4,0)</f>
        <v>588</v>
      </c>
      <c r="AF140" s="21">
        <f>ROUND('2019'!AH140/4,0)</f>
        <v>0</v>
      </c>
      <c r="AG140" s="21">
        <f>ROUND('2019'!AI140/4,0)</f>
        <v>0</v>
      </c>
      <c r="AH140" s="21">
        <f>ROUND('2019'!AJ140/4,0)</f>
        <v>0</v>
      </c>
      <c r="AI140" s="21">
        <f>ROUND('2019'!AK140/4,0)</f>
        <v>0</v>
      </c>
      <c r="AJ140" s="21">
        <f>ROUND('2019'!AM140/4,0)</f>
        <v>0</v>
      </c>
      <c r="AK140" s="21">
        <f>ROUND('2019'!AN140/4,0)</f>
        <v>0</v>
      </c>
      <c r="AL140" s="21">
        <f>ROUND('2019'!AO140/4,0)</f>
        <v>0</v>
      </c>
      <c r="AM140" s="21">
        <f>ROUND('2019'!AP140/4,0)</f>
        <v>0</v>
      </c>
      <c r="AN140" s="21">
        <f>ROUND('2019'!AQ140/4,0)</f>
        <v>0</v>
      </c>
      <c r="AO140" s="21">
        <f>ROUND('2019'!AR140/4,0)</f>
        <v>0</v>
      </c>
      <c r="AP140" s="21">
        <f>ROUND('2019'!AS140/4,0)</f>
        <v>0</v>
      </c>
      <c r="AQ140" s="21">
        <f>ROUND('2019'!AT140/4,0)</f>
        <v>0</v>
      </c>
      <c r="AR140" s="21">
        <f>ROUND('2019'!AU140/4,0)</f>
        <v>0</v>
      </c>
      <c r="AS140" s="21">
        <f>ROUND('2019'!AV140/4,0)</f>
        <v>0</v>
      </c>
      <c r="AT140" s="28">
        <f t="shared" si="11"/>
        <v>0</v>
      </c>
      <c r="AU140" s="29">
        <f t="shared" si="11"/>
        <v>0</v>
      </c>
      <c r="AV140" s="29">
        <f t="shared" si="11"/>
        <v>0</v>
      </c>
      <c r="AW140" s="29">
        <f t="shared" si="11"/>
        <v>0</v>
      </c>
      <c r="AX140" s="29">
        <f t="shared" si="11"/>
        <v>0</v>
      </c>
      <c r="AY140" s="29">
        <f t="shared" si="11"/>
        <v>2001</v>
      </c>
      <c r="AZ140" s="29">
        <f t="shared" si="11"/>
        <v>0</v>
      </c>
      <c r="BA140" s="29">
        <f t="shared" si="12"/>
        <v>0</v>
      </c>
      <c r="BB140" s="29">
        <f t="shared" si="12"/>
        <v>0</v>
      </c>
      <c r="BC140" s="29">
        <f t="shared" si="12"/>
        <v>0</v>
      </c>
      <c r="BD140" s="30"/>
    </row>
    <row r="141" spans="1:56" s="33" customFormat="1" ht="18" customHeight="1" x14ac:dyDescent="0.25">
      <c r="A141" s="13"/>
      <c r="B141" s="34"/>
      <c r="C141" s="89"/>
      <c r="D141" s="89"/>
      <c r="E141" s="27" t="s">
        <v>19</v>
      </c>
      <c r="F141" s="27">
        <f>ROUND('2019'!F141/4,2)</f>
        <v>0</v>
      </c>
      <c r="G141" s="27">
        <f>ROUND('2019'!G141/4,2)</f>
        <v>0</v>
      </c>
      <c r="H141" s="27">
        <f>ROUND('2019'!H141/4,2)</f>
        <v>0</v>
      </c>
      <c r="I141" s="27">
        <f>ROUND('2019'!I141/4,2)</f>
        <v>0</v>
      </c>
      <c r="J141" s="27">
        <f>ROUND('2019'!J141/4,2)</f>
        <v>0</v>
      </c>
      <c r="K141" s="27">
        <f>ROUND('2019'!K141/4,2)</f>
        <v>9661662.9499999993</v>
      </c>
      <c r="L141" s="27">
        <f>ROUND('2019'!L141/4,2)</f>
        <v>0</v>
      </c>
      <c r="M141" s="27">
        <f>ROUND('2019'!M141/4,2)</f>
        <v>0</v>
      </c>
      <c r="N141" s="27">
        <f>ROUND('2019'!N141/4,2)</f>
        <v>0</v>
      </c>
      <c r="O141" s="27">
        <f>ROUND('2019'!O141/4,2)</f>
        <v>0</v>
      </c>
      <c r="P141" s="27">
        <f>ROUND('2019'!Q141/4,2)</f>
        <v>0</v>
      </c>
      <c r="Q141" s="27">
        <f>ROUND('2019'!R141/4,2)</f>
        <v>0</v>
      </c>
      <c r="R141" s="27">
        <f>ROUND('2019'!S141/4,2)</f>
        <v>0</v>
      </c>
      <c r="S141" s="27">
        <f>ROUND('2019'!T141/4,2)</f>
        <v>0</v>
      </c>
      <c r="T141" s="27">
        <f>ROUND('2019'!U141/4,2)</f>
        <v>0</v>
      </c>
      <c r="U141" s="27">
        <f>ROUND('2019'!V141/4,2)</f>
        <v>0</v>
      </c>
      <c r="V141" s="27">
        <f>ROUND('2019'!W141/4,2)</f>
        <v>0</v>
      </c>
      <c r="W141" s="27">
        <f>ROUND('2019'!X141/4,2)</f>
        <v>0</v>
      </c>
      <c r="X141" s="27">
        <f>ROUND('2019'!Y141/4,2)</f>
        <v>0</v>
      </c>
      <c r="Y141" s="27">
        <f>ROUND('2019'!Z141/4,2)</f>
        <v>0</v>
      </c>
      <c r="Z141" s="27">
        <f>ROUND('2019'!AB141/4,2)</f>
        <v>0</v>
      </c>
      <c r="AA141" s="27">
        <f>ROUND('2019'!AC141/4,2)</f>
        <v>0</v>
      </c>
      <c r="AB141" s="27">
        <f>ROUND('2019'!AD141/4,2)</f>
        <v>0</v>
      </c>
      <c r="AC141" s="27">
        <f>ROUND('2019'!AE141/4,2)</f>
        <v>0</v>
      </c>
      <c r="AD141" s="27">
        <f>ROUND('2019'!AF141/4,2)</f>
        <v>0</v>
      </c>
      <c r="AE141" s="27">
        <f>ROUND('2019'!AG141/4,2)</f>
        <v>4023412.05</v>
      </c>
      <c r="AF141" s="27">
        <f>ROUND('2019'!AH141/4,2)</f>
        <v>0</v>
      </c>
      <c r="AG141" s="27">
        <f>ROUND('2019'!AI141/4,2)</f>
        <v>0</v>
      </c>
      <c r="AH141" s="27">
        <f>ROUND('2019'!AJ141/4,2)</f>
        <v>0</v>
      </c>
      <c r="AI141" s="27">
        <f>ROUND('2019'!AK141/4,2)</f>
        <v>0</v>
      </c>
      <c r="AJ141" s="27">
        <f>ROUND('2019'!AM141/4,2)</f>
        <v>0</v>
      </c>
      <c r="AK141" s="27">
        <f>ROUND('2019'!AN141/4,2)</f>
        <v>0</v>
      </c>
      <c r="AL141" s="27">
        <f>ROUND('2019'!AO141/4,2)</f>
        <v>0</v>
      </c>
      <c r="AM141" s="27">
        <f>ROUND('2019'!AP141/4,2)</f>
        <v>0</v>
      </c>
      <c r="AN141" s="27">
        <f>ROUND('2019'!AQ141/4,2)</f>
        <v>0</v>
      </c>
      <c r="AO141" s="27">
        <f>ROUND('2019'!AR141/4,2)</f>
        <v>0</v>
      </c>
      <c r="AP141" s="27">
        <f>ROUND('2019'!AS141/4,2)</f>
        <v>0</v>
      </c>
      <c r="AQ141" s="27">
        <f>ROUND('2019'!AT141/4,2)</f>
        <v>0</v>
      </c>
      <c r="AR141" s="27">
        <f>ROUND('2019'!AU141/4,2)</f>
        <v>0</v>
      </c>
      <c r="AS141" s="27">
        <f>ROUND('2019'!AV141/4,2)</f>
        <v>0</v>
      </c>
      <c r="AT141" s="28">
        <f t="shared" si="11"/>
        <v>0</v>
      </c>
      <c r="AU141" s="29">
        <f t="shared" si="11"/>
        <v>0</v>
      </c>
      <c r="AV141" s="29">
        <f t="shared" si="11"/>
        <v>0</v>
      </c>
      <c r="AW141" s="29">
        <f t="shared" si="11"/>
        <v>0</v>
      </c>
      <c r="AX141" s="29">
        <f t="shared" si="11"/>
        <v>0</v>
      </c>
      <c r="AY141" s="29">
        <f t="shared" si="11"/>
        <v>13685075</v>
      </c>
      <c r="AZ141" s="29">
        <f t="shared" si="11"/>
        <v>0</v>
      </c>
      <c r="BA141" s="29">
        <f t="shared" si="12"/>
        <v>0</v>
      </c>
      <c r="BB141" s="29">
        <f t="shared" si="12"/>
        <v>0</v>
      </c>
      <c r="BC141" s="29">
        <f t="shared" si="12"/>
        <v>0</v>
      </c>
      <c r="BD141" s="30">
        <f t="shared" si="13"/>
        <v>13685075</v>
      </c>
    </row>
    <row r="142" spans="1:56" s="25" customFormat="1" ht="18" customHeight="1" x14ac:dyDescent="0.25">
      <c r="A142" s="13">
        <v>1</v>
      </c>
      <c r="B142" s="35"/>
      <c r="C142" s="88">
        <v>73</v>
      </c>
      <c r="D142" s="94" t="s">
        <v>209</v>
      </c>
      <c r="E142" s="21" t="s">
        <v>18</v>
      </c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2">
        <f t="shared" si="11"/>
        <v>0</v>
      </c>
      <c r="AU142" s="23">
        <f t="shared" si="11"/>
        <v>0</v>
      </c>
      <c r="AV142" s="23">
        <f t="shared" si="11"/>
        <v>0</v>
      </c>
      <c r="AW142" s="23">
        <f t="shared" si="11"/>
        <v>0</v>
      </c>
      <c r="AX142" s="23">
        <f t="shared" si="11"/>
        <v>0</v>
      </c>
      <c r="AY142" s="23">
        <f t="shared" si="11"/>
        <v>0</v>
      </c>
      <c r="AZ142" s="23">
        <f t="shared" si="11"/>
        <v>0</v>
      </c>
      <c r="BA142" s="23">
        <f t="shared" si="12"/>
        <v>0</v>
      </c>
      <c r="BB142" s="23">
        <f t="shared" si="12"/>
        <v>0</v>
      </c>
      <c r="BC142" s="23">
        <f t="shared" si="12"/>
        <v>0</v>
      </c>
      <c r="BD142" s="24"/>
    </row>
    <row r="143" spans="1:56" s="33" customFormat="1" ht="18" customHeight="1" x14ac:dyDescent="0.25">
      <c r="A143" s="13">
        <v>1</v>
      </c>
      <c r="B143" s="34"/>
      <c r="C143" s="89"/>
      <c r="D143" s="95"/>
      <c r="E143" s="27" t="s">
        <v>19</v>
      </c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8">
        <f t="shared" si="11"/>
        <v>0</v>
      </c>
      <c r="AU143" s="29">
        <f t="shared" si="11"/>
        <v>0</v>
      </c>
      <c r="AV143" s="29">
        <f t="shared" si="11"/>
        <v>0</v>
      </c>
      <c r="AW143" s="29">
        <f t="shared" si="11"/>
        <v>0</v>
      </c>
      <c r="AX143" s="29">
        <f t="shared" si="11"/>
        <v>0</v>
      </c>
      <c r="AY143" s="29">
        <f t="shared" si="11"/>
        <v>0</v>
      </c>
      <c r="AZ143" s="29">
        <f t="shared" si="11"/>
        <v>0</v>
      </c>
      <c r="BA143" s="29">
        <f t="shared" si="12"/>
        <v>0</v>
      </c>
      <c r="BB143" s="29">
        <f t="shared" si="12"/>
        <v>0</v>
      </c>
      <c r="BC143" s="29">
        <f t="shared" si="12"/>
        <v>0</v>
      </c>
      <c r="BD143" s="30">
        <f t="shared" si="13"/>
        <v>0</v>
      </c>
    </row>
    <row r="144" spans="1:56" s="25" customFormat="1" ht="18" customHeight="1" x14ac:dyDescent="0.25">
      <c r="A144" s="13">
        <v>1</v>
      </c>
      <c r="B144" s="35"/>
      <c r="C144" s="88">
        <v>74</v>
      </c>
      <c r="D144" s="88" t="s">
        <v>198</v>
      </c>
      <c r="E144" s="21" t="s">
        <v>18</v>
      </c>
      <c r="F144" s="21">
        <f>ROUND('2019'!F144/4,0)</f>
        <v>0</v>
      </c>
      <c r="G144" s="21">
        <f>ROUND('2019'!G144/4,0)</f>
        <v>0</v>
      </c>
      <c r="H144" s="21">
        <f>ROUND('2019'!H144/4,0)</f>
        <v>0</v>
      </c>
      <c r="I144" s="21">
        <f>ROUND('2019'!I144/4,0)</f>
        <v>76</v>
      </c>
      <c r="J144" s="21">
        <f>ROUND('2019'!J144/4,0)</f>
        <v>0</v>
      </c>
      <c r="K144" s="21">
        <f>ROUND('2019'!K144/4,0)</f>
        <v>0</v>
      </c>
      <c r="L144" s="21">
        <f>ROUND('2019'!L144/4,0)</f>
        <v>0</v>
      </c>
      <c r="M144" s="21">
        <f>ROUND('2019'!M144/4,0)</f>
        <v>0</v>
      </c>
      <c r="N144" s="21">
        <f>ROUND('2019'!N144/4,0)</f>
        <v>0</v>
      </c>
      <c r="O144" s="21">
        <f>ROUND('2019'!O144/4,0)</f>
        <v>23</v>
      </c>
      <c r="P144" s="21">
        <f>ROUND('2019'!Q144/4,0)</f>
        <v>0</v>
      </c>
      <c r="Q144" s="21">
        <f>ROUND('2019'!R144/4,0)</f>
        <v>0</v>
      </c>
      <c r="R144" s="21">
        <f>ROUND('2019'!S144/4,0)</f>
        <v>0</v>
      </c>
      <c r="S144" s="21">
        <f>ROUND('2019'!T144/4,0)</f>
        <v>0</v>
      </c>
      <c r="T144" s="21">
        <f>ROUND('2019'!U144/4,0)</f>
        <v>0</v>
      </c>
      <c r="U144" s="21">
        <f>ROUND('2019'!V144/4,0)</f>
        <v>0</v>
      </c>
      <c r="V144" s="21">
        <f>ROUND('2019'!W144/4,0)</f>
        <v>0</v>
      </c>
      <c r="W144" s="21">
        <f>ROUND('2019'!X144/4,0)</f>
        <v>0</v>
      </c>
      <c r="X144" s="21">
        <f>ROUND('2019'!Y144/4,0)</f>
        <v>0</v>
      </c>
      <c r="Y144" s="21">
        <f>ROUND('2019'!Z144/4,0)</f>
        <v>0</v>
      </c>
      <c r="Z144" s="21">
        <f>ROUND('2019'!AB144/4,0)</f>
        <v>0</v>
      </c>
      <c r="AA144" s="21">
        <f>ROUND('2019'!AC144/4,0)</f>
        <v>0</v>
      </c>
      <c r="AB144" s="21">
        <f>ROUND('2019'!AD144/4,0)</f>
        <v>0</v>
      </c>
      <c r="AC144" s="21">
        <f>ROUND('2019'!AE144/4,0)</f>
        <v>61</v>
      </c>
      <c r="AD144" s="21">
        <f>ROUND('2019'!AF144/4,0)</f>
        <v>0</v>
      </c>
      <c r="AE144" s="21">
        <f>ROUND('2019'!AG144/4,0)</f>
        <v>0</v>
      </c>
      <c r="AF144" s="21">
        <f>ROUND('2019'!AH144/4,0)</f>
        <v>0</v>
      </c>
      <c r="AG144" s="21">
        <f>ROUND('2019'!AI144/4,0)</f>
        <v>0</v>
      </c>
      <c r="AH144" s="21">
        <f>ROUND('2019'!AJ144/4,0)</f>
        <v>0</v>
      </c>
      <c r="AI144" s="21">
        <f>ROUND('2019'!AK144/4,0)</f>
        <v>26</v>
      </c>
      <c r="AJ144" s="21">
        <f>ROUND('2019'!AM144/4,0)</f>
        <v>0</v>
      </c>
      <c r="AK144" s="21">
        <f>ROUND('2019'!AN144/4,0)</f>
        <v>0</v>
      </c>
      <c r="AL144" s="21">
        <f>ROUND('2019'!AO144/4,0)</f>
        <v>0</v>
      </c>
      <c r="AM144" s="21">
        <f>ROUND('2019'!AP144/4,0)</f>
        <v>1</v>
      </c>
      <c r="AN144" s="21">
        <f>ROUND('2019'!AQ144/4,0)</f>
        <v>0</v>
      </c>
      <c r="AO144" s="21">
        <f>ROUND('2019'!AR144/4,0)</f>
        <v>0</v>
      </c>
      <c r="AP144" s="21">
        <f>ROUND('2019'!AS144/4,0)</f>
        <v>0</v>
      </c>
      <c r="AQ144" s="21">
        <f>ROUND('2019'!AT144/4,0)</f>
        <v>0</v>
      </c>
      <c r="AR144" s="21">
        <f>ROUND('2019'!AU144/4,0)</f>
        <v>0</v>
      </c>
      <c r="AS144" s="21">
        <f>ROUND('2019'!AV144/4,0)</f>
        <v>0</v>
      </c>
      <c r="AT144" s="22">
        <f t="shared" si="11"/>
        <v>0</v>
      </c>
      <c r="AU144" s="23">
        <f t="shared" si="11"/>
        <v>0</v>
      </c>
      <c r="AV144" s="23">
        <f t="shared" si="11"/>
        <v>0</v>
      </c>
      <c r="AW144" s="23">
        <f t="shared" si="11"/>
        <v>138</v>
      </c>
      <c r="AX144" s="23">
        <f t="shared" si="11"/>
        <v>0</v>
      </c>
      <c r="AY144" s="23">
        <f t="shared" si="11"/>
        <v>0</v>
      </c>
      <c r="AZ144" s="23">
        <f t="shared" si="11"/>
        <v>0</v>
      </c>
      <c r="BA144" s="23">
        <f t="shared" si="12"/>
        <v>0</v>
      </c>
      <c r="BB144" s="23">
        <f t="shared" si="12"/>
        <v>0</v>
      </c>
      <c r="BC144" s="23">
        <f t="shared" si="12"/>
        <v>49</v>
      </c>
      <c r="BD144" s="24"/>
    </row>
    <row r="145" spans="1:56" s="33" customFormat="1" ht="18" customHeight="1" x14ac:dyDescent="0.25">
      <c r="A145" s="13">
        <v>1</v>
      </c>
      <c r="B145" s="34"/>
      <c r="C145" s="89"/>
      <c r="D145" s="89"/>
      <c r="E145" s="27" t="s">
        <v>19</v>
      </c>
      <c r="F145" s="27">
        <f>ROUND('2019'!F145/4,2)</f>
        <v>0</v>
      </c>
      <c r="G145" s="27">
        <f>ROUND('2019'!G145/4,2)</f>
        <v>178349.08</v>
      </c>
      <c r="H145" s="27">
        <f>ROUND('2019'!H145/4,2)</f>
        <v>0</v>
      </c>
      <c r="I145" s="27">
        <f>ROUND('2019'!I145/4,2)</f>
        <v>178349.08</v>
      </c>
      <c r="J145" s="27">
        <f>ROUND('2019'!J145/4,2)</f>
        <v>0</v>
      </c>
      <c r="K145" s="27">
        <f>ROUND('2019'!K145/4,2)</f>
        <v>0</v>
      </c>
      <c r="L145" s="27">
        <f>ROUND('2019'!L145/4,2)</f>
        <v>0</v>
      </c>
      <c r="M145" s="27">
        <f>ROUND('2019'!M145/4,2)</f>
        <v>0</v>
      </c>
      <c r="N145" s="27">
        <f>ROUND('2019'!N145/4,2)</f>
        <v>0</v>
      </c>
      <c r="O145" s="27">
        <f>ROUND('2019'!O145/4,2)</f>
        <v>853773.56</v>
      </c>
      <c r="P145" s="27">
        <f>ROUND('2019'!Q145/4,2)</f>
        <v>0</v>
      </c>
      <c r="Q145" s="27">
        <f>ROUND('2019'!R145/4,2)</f>
        <v>0</v>
      </c>
      <c r="R145" s="27">
        <f>ROUND('2019'!S145/4,2)</f>
        <v>0</v>
      </c>
      <c r="S145" s="27">
        <f>ROUND('2019'!T145/4,2)</f>
        <v>0</v>
      </c>
      <c r="T145" s="27">
        <f>ROUND('2019'!U145/4,2)</f>
        <v>0</v>
      </c>
      <c r="U145" s="27">
        <f>ROUND('2019'!V145/4,2)</f>
        <v>0</v>
      </c>
      <c r="V145" s="27">
        <f>ROUND('2019'!W145/4,2)</f>
        <v>0</v>
      </c>
      <c r="W145" s="27">
        <f>ROUND('2019'!X145/4,2)</f>
        <v>0</v>
      </c>
      <c r="X145" s="27">
        <f>ROUND('2019'!Y145/4,2)</f>
        <v>0</v>
      </c>
      <c r="Y145" s="27">
        <f>ROUND('2019'!Z145/4,2)</f>
        <v>0</v>
      </c>
      <c r="Z145" s="27">
        <f>ROUND('2019'!AB145/4,2)</f>
        <v>0</v>
      </c>
      <c r="AA145" s="27">
        <f>ROUND('2019'!AC145/4,2)</f>
        <v>128140.27</v>
      </c>
      <c r="AB145" s="27">
        <f>ROUND('2019'!AD145/4,2)</f>
        <v>0</v>
      </c>
      <c r="AC145" s="27">
        <f>ROUND('2019'!AE145/4,2)</f>
        <v>128140.27</v>
      </c>
      <c r="AD145" s="27">
        <f>ROUND('2019'!AF145/4,2)</f>
        <v>0</v>
      </c>
      <c r="AE145" s="27">
        <f>ROUND('2019'!AG145/4,2)</f>
        <v>0</v>
      </c>
      <c r="AF145" s="27">
        <f>ROUND('2019'!AH145/4,2)</f>
        <v>0</v>
      </c>
      <c r="AG145" s="27">
        <f>ROUND('2019'!AI145/4,2)</f>
        <v>0</v>
      </c>
      <c r="AH145" s="27">
        <f>ROUND('2019'!AJ145/4,2)</f>
        <v>0</v>
      </c>
      <c r="AI145" s="27">
        <f>ROUND('2019'!AK145/4,2)</f>
        <v>910221.4</v>
      </c>
      <c r="AJ145" s="27">
        <f>ROUND('2019'!AM145/4,2)</f>
        <v>0</v>
      </c>
      <c r="AK145" s="27">
        <f>ROUND('2019'!AN145/4,2)</f>
        <v>1540.15</v>
      </c>
      <c r="AL145" s="27">
        <f>ROUND('2019'!AO145/4,2)</f>
        <v>0</v>
      </c>
      <c r="AM145" s="27">
        <f>ROUND('2019'!AP145/4,2)</f>
        <v>1540.15</v>
      </c>
      <c r="AN145" s="27">
        <f>ROUND('2019'!AQ145/4,2)</f>
        <v>0</v>
      </c>
      <c r="AO145" s="27">
        <f>ROUND('2019'!AR145/4,2)</f>
        <v>0</v>
      </c>
      <c r="AP145" s="27">
        <f>ROUND('2019'!AS145/4,2)</f>
        <v>0</v>
      </c>
      <c r="AQ145" s="27">
        <f>ROUND('2019'!AT145/4,2)</f>
        <v>0</v>
      </c>
      <c r="AR145" s="27">
        <f>ROUND('2019'!AU145/4,2)</f>
        <v>0</v>
      </c>
      <c r="AS145" s="27">
        <f>ROUND('2019'!AV145/4,2)</f>
        <v>0</v>
      </c>
      <c r="AT145" s="28">
        <f t="shared" si="11"/>
        <v>0</v>
      </c>
      <c r="AU145" s="29">
        <f t="shared" si="11"/>
        <v>308029.5</v>
      </c>
      <c r="AV145" s="29">
        <f t="shared" si="11"/>
        <v>0</v>
      </c>
      <c r="AW145" s="29">
        <f t="shared" si="11"/>
        <v>308029.5</v>
      </c>
      <c r="AX145" s="29">
        <f t="shared" si="11"/>
        <v>0</v>
      </c>
      <c r="AY145" s="29">
        <f t="shared" si="11"/>
        <v>0</v>
      </c>
      <c r="AZ145" s="29">
        <f t="shared" si="11"/>
        <v>0</v>
      </c>
      <c r="BA145" s="29">
        <f t="shared" si="12"/>
        <v>0</v>
      </c>
      <c r="BB145" s="29">
        <f t="shared" si="12"/>
        <v>0</v>
      </c>
      <c r="BC145" s="29">
        <f t="shared" si="12"/>
        <v>1763994.96</v>
      </c>
      <c r="BD145" s="30">
        <f t="shared" si="13"/>
        <v>2072024.46</v>
      </c>
    </row>
    <row r="146" spans="1:56" s="38" customFormat="1" ht="28.5" customHeight="1" x14ac:dyDescent="0.25">
      <c r="A146" s="13">
        <v>1</v>
      </c>
      <c r="B146" s="36"/>
      <c r="C146" s="88"/>
      <c r="D146" s="92" t="s">
        <v>117</v>
      </c>
      <c r="E146" s="37" t="s">
        <v>18</v>
      </c>
      <c r="F146" s="37">
        <f t="shared" ref="F146:AS147" si="14">F110+F112+F114+F116+F118+F120+F122+F124+F126+F128+F130+F132+F134+F136+F138+F140+F142+F144</f>
        <v>11182</v>
      </c>
      <c r="G146" s="37">
        <f t="shared" si="14"/>
        <v>0</v>
      </c>
      <c r="H146" s="37">
        <f t="shared" si="14"/>
        <v>125276</v>
      </c>
      <c r="I146" s="37">
        <f t="shared" si="14"/>
        <v>67201</v>
      </c>
      <c r="J146" s="37">
        <f t="shared" si="14"/>
        <v>18168</v>
      </c>
      <c r="K146" s="37">
        <f t="shared" si="14"/>
        <v>2103</v>
      </c>
      <c r="L146" s="37">
        <f t="shared" si="14"/>
        <v>7521</v>
      </c>
      <c r="M146" s="37">
        <f t="shared" si="14"/>
        <v>35</v>
      </c>
      <c r="N146" s="37">
        <f t="shared" si="14"/>
        <v>0</v>
      </c>
      <c r="O146" s="37">
        <f t="shared" si="14"/>
        <v>1785</v>
      </c>
      <c r="P146" s="37">
        <f t="shared" si="14"/>
        <v>5</v>
      </c>
      <c r="Q146" s="37">
        <f t="shared" si="14"/>
        <v>0</v>
      </c>
      <c r="R146" s="37">
        <f t="shared" si="14"/>
        <v>53</v>
      </c>
      <c r="S146" s="37">
        <f t="shared" si="14"/>
        <v>31</v>
      </c>
      <c r="T146" s="37">
        <f t="shared" si="14"/>
        <v>3</v>
      </c>
      <c r="U146" s="37">
        <f t="shared" si="14"/>
        <v>0</v>
      </c>
      <c r="V146" s="37">
        <f t="shared" si="14"/>
        <v>0</v>
      </c>
      <c r="W146" s="37">
        <f t="shared" si="14"/>
        <v>0</v>
      </c>
      <c r="X146" s="37">
        <f t="shared" si="14"/>
        <v>0</v>
      </c>
      <c r="Y146" s="37">
        <f t="shared" si="14"/>
        <v>0</v>
      </c>
      <c r="Z146" s="37">
        <f t="shared" si="14"/>
        <v>9014</v>
      </c>
      <c r="AA146" s="37">
        <f t="shared" si="14"/>
        <v>0</v>
      </c>
      <c r="AB146" s="37">
        <f t="shared" si="14"/>
        <v>82587</v>
      </c>
      <c r="AC146" s="37">
        <f t="shared" si="14"/>
        <v>51095</v>
      </c>
      <c r="AD146" s="37">
        <f t="shared" si="14"/>
        <v>12666</v>
      </c>
      <c r="AE146" s="37">
        <f t="shared" si="14"/>
        <v>899</v>
      </c>
      <c r="AF146" s="37">
        <f t="shared" si="14"/>
        <v>4714</v>
      </c>
      <c r="AG146" s="37">
        <f t="shared" si="14"/>
        <v>24</v>
      </c>
      <c r="AH146" s="37">
        <f t="shared" si="14"/>
        <v>0</v>
      </c>
      <c r="AI146" s="37">
        <f t="shared" si="14"/>
        <v>1419</v>
      </c>
      <c r="AJ146" s="37">
        <f t="shared" si="14"/>
        <v>59</v>
      </c>
      <c r="AK146" s="37">
        <f t="shared" si="14"/>
        <v>0</v>
      </c>
      <c r="AL146" s="37">
        <f t="shared" si="14"/>
        <v>605</v>
      </c>
      <c r="AM146" s="37">
        <f t="shared" si="14"/>
        <v>364</v>
      </c>
      <c r="AN146" s="37">
        <f t="shared" si="14"/>
        <v>68</v>
      </c>
      <c r="AO146" s="37">
        <f t="shared" si="14"/>
        <v>0</v>
      </c>
      <c r="AP146" s="37">
        <f t="shared" si="14"/>
        <v>26</v>
      </c>
      <c r="AQ146" s="37">
        <f t="shared" si="14"/>
        <v>0</v>
      </c>
      <c r="AR146" s="37">
        <f t="shared" si="14"/>
        <v>0</v>
      </c>
      <c r="AS146" s="37">
        <f t="shared" si="14"/>
        <v>3</v>
      </c>
      <c r="AT146" s="22">
        <f t="shared" ref="AT146:BD147" si="15">AT110+AT112+AT114+AT116+AT118+AT120+AT122+AT124+AT126+AT128+AT130+AT132+AT134+AT136+AT138+AT140+AT142+AT144</f>
        <v>20260</v>
      </c>
      <c r="AU146" s="23">
        <f t="shared" si="15"/>
        <v>0</v>
      </c>
      <c r="AV146" s="23">
        <f t="shared" si="15"/>
        <v>208521</v>
      </c>
      <c r="AW146" s="23">
        <f t="shared" si="15"/>
        <v>118691</v>
      </c>
      <c r="AX146" s="23">
        <f t="shared" si="15"/>
        <v>30905</v>
      </c>
      <c r="AY146" s="23">
        <f t="shared" si="15"/>
        <v>3002</v>
      </c>
      <c r="AZ146" s="23">
        <f t="shared" si="15"/>
        <v>12261</v>
      </c>
      <c r="BA146" s="23">
        <f t="shared" si="15"/>
        <v>59</v>
      </c>
      <c r="BB146" s="23">
        <f t="shared" si="15"/>
        <v>0</v>
      </c>
      <c r="BC146" s="23">
        <f t="shared" si="15"/>
        <v>3207</v>
      </c>
      <c r="BD146" s="24"/>
    </row>
    <row r="147" spans="1:56" s="42" customFormat="1" ht="22.5" customHeight="1" x14ac:dyDescent="0.25">
      <c r="A147" s="13">
        <v>1</v>
      </c>
      <c r="B147" s="39"/>
      <c r="C147" s="89"/>
      <c r="D147" s="93"/>
      <c r="E147" s="40" t="s">
        <v>19</v>
      </c>
      <c r="F147" s="40">
        <f t="shared" si="14"/>
        <v>52107723.799999997</v>
      </c>
      <c r="G147" s="40">
        <f>G111+G113+G115+G117+G119+G121+G123+G125+G127+G129+G131+G133+G135+G137+G139+G141+G143+G145</f>
        <v>258756788.89000002</v>
      </c>
      <c r="H147" s="40">
        <f t="shared" si="14"/>
        <v>107209166.80000001</v>
      </c>
      <c r="I147" s="40">
        <f t="shared" si="14"/>
        <v>133868350.42999996</v>
      </c>
      <c r="J147" s="40">
        <f t="shared" si="14"/>
        <v>17679271.700000003</v>
      </c>
      <c r="K147" s="40">
        <f t="shared" si="14"/>
        <v>14375410.899999999</v>
      </c>
      <c r="L147" s="40">
        <f t="shared" si="14"/>
        <v>341919367.73999995</v>
      </c>
      <c r="M147" s="40">
        <f t="shared" si="14"/>
        <v>6250631.2499999991</v>
      </c>
      <c r="N147" s="40">
        <f t="shared" si="14"/>
        <v>0</v>
      </c>
      <c r="O147" s="40">
        <f t="shared" si="14"/>
        <v>43395940.480000012</v>
      </c>
      <c r="P147" s="40">
        <f t="shared" si="14"/>
        <v>23489.71</v>
      </c>
      <c r="Q147" s="40">
        <f t="shared" si="14"/>
        <v>94083.37000000001</v>
      </c>
      <c r="R147" s="40">
        <f t="shared" si="14"/>
        <v>43610.22</v>
      </c>
      <c r="S147" s="40">
        <f t="shared" si="14"/>
        <v>47684.920000000006</v>
      </c>
      <c r="T147" s="40">
        <f t="shared" si="14"/>
        <v>2788.28</v>
      </c>
      <c r="U147" s="40">
        <f t="shared" si="14"/>
        <v>0</v>
      </c>
      <c r="V147" s="40">
        <f t="shared" si="14"/>
        <v>0</v>
      </c>
      <c r="W147" s="40">
        <f t="shared" si="14"/>
        <v>0</v>
      </c>
      <c r="X147" s="40">
        <f t="shared" si="14"/>
        <v>0</v>
      </c>
      <c r="Y147" s="40">
        <f t="shared" si="14"/>
        <v>0</v>
      </c>
      <c r="Z147" s="40">
        <f t="shared" si="14"/>
        <v>42004881.200000003</v>
      </c>
      <c r="AA147" s="40">
        <f t="shared" si="14"/>
        <v>178855879.22000003</v>
      </c>
      <c r="AB147" s="40">
        <f t="shared" si="14"/>
        <v>69696399.320000008</v>
      </c>
      <c r="AC147" s="40">
        <f t="shared" si="14"/>
        <v>96832818.439999998</v>
      </c>
      <c r="AD147" s="40">
        <f t="shared" si="14"/>
        <v>12326661.470000001</v>
      </c>
      <c r="AE147" s="40">
        <f t="shared" si="14"/>
        <v>6152201.5800000001</v>
      </c>
      <c r="AF147" s="40">
        <f t="shared" si="14"/>
        <v>224963971.79000005</v>
      </c>
      <c r="AG147" s="40">
        <f t="shared" si="14"/>
        <v>4097716.6900000004</v>
      </c>
      <c r="AH147" s="40">
        <f t="shared" si="14"/>
        <v>0</v>
      </c>
      <c r="AI147" s="40">
        <f t="shared" si="14"/>
        <v>37551857.619999997</v>
      </c>
      <c r="AJ147" s="40">
        <f t="shared" si="14"/>
        <v>273920.15999999997</v>
      </c>
      <c r="AK147" s="40">
        <f t="shared" si="14"/>
        <v>1277148</v>
      </c>
      <c r="AL147" s="40">
        <f t="shared" si="14"/>
        <v>527280.86</v>
      </c>
      <c r="AM147" s="40">
        <f t="shared" si="14"/>
        <v>684630.79000000015</v>
      </c>
      <c r="AN147" s="40">
        <f t="shared" si="14"/>
        <v>65236.42</v>
      </c>
      <c r="AO147" s="40">
        <f t="shared" si="14"/>
        <v>0</v>
      </c>
      <c r="AP147" s="40">
        <f t="shared" si="14"/>
        <v>936634.11</v>
      </c>
      <c r="AQ147" s="40">
        <f t="shared" si="14"/>
        <v>0</v>
      </c>
      <c r="AR147" s="40">
        <f t="shared" si="14"/>
        <v>0</v>
      </c>
      <c r="AS147" s="40">
        <f t="shared" si="14"/>
        <v>67649.590000000011</v>
      </c>
      <c r="AT147" s="41">
        <f t="shared" si="15"/>
        <v>94410014.870000005</v>
      </c>
      <c r="AU147" s="41">
        <f t="shared" si="15"/>
        <v>438983899.48000002</v>
      </c>
      <c r="AV147" s="41">
        <f t="shared" si="15"/>
        <v>177476457.19999999</v>
      </c>
      <c r="AW147" s="41">
        <f t="shared" si="15"/>
        <v>231433484.57999998</v>
      </c>
      <c r="AX147" s="41">
        <f t="shared" si="15"/>
        <v>30073957.870000001</v>
      </c>
      <c r="AY147" s="41">
        <f>AY111+AY113+AY115+AY117+AY119+AY121+AY123+AY125+AY127+AY129+AY131+AY133+AY135+AY137+AY139+AY141+AY143+AY145</f>
        <v>20527612.48</v>
      </c>
      <c r="AZ147" s="41">
        <f t="shared" si="15"/>
        <v>567819973.63999999</v>
      </c>
      <c r="BA147" s="41">
        <f t="shared" si="15"/>
        <v>10348347.940000001</v>
      </c>
      <c r="BB147" s="41">
        <f t="shared" si="15"/>
        <v>0</v>
      </c>
      <c r="BC147" s="41">
        <f t="shared" si="15"/>
        <v>81015447.689999998</v>
      </c>
      <c r="BD147" s="41">
        <f t="shared" si="15"/>
        <v>1202756948.1600003</v>
      </c>
    </row>
    <row r="148" spans="1:56" s="25" customFormat="1" ht="19.5" customHeight="1" x14ac:dyDescent="0.25">
      <c r="A148" s="13">
        <v>1</v>
      </c>
      <c r="B148" s="20" t="s">
        <v>118</v>
      </c>
      <c r="C148" s="88">
        <v>75</v>
      </c>
      <c r="D148" s="88" t="s">
        <v>119</v>
      </c>
      <c r="E148" s="21" t="s">
        <v>18</v>
      </c>
      <c r="F148" s="21">
        <f>ROUND('2019'!F148/4,0)</f>
        <v>1945</v>
      </c>
      <c r="G148" s="21">
        <f>ROUND('2019'!G148/4,0)</f>
        <v>0</v>
      </c>
      <c r="H148" s="21">
        <f>ROUND('2019'!H148/4,0)</f>
        <v>21790</v>
      </c>
      <c r="I148" s="21">
        <f>ROUND('2019'!I148/4,0)</f>
        <v>14408</v>
      </c>
      <c r="J148" s="21">
        <f>ROUND('2019'!J148/4,0)</f>
        <v>8794</v>
      </c>
      <c r="K148" s="21">
        <f>ROUND('2019'!K148/4,0)</f>
        <v>0</v>
      </c>
      <c r="L148" s="21">
        <f>ROUND('2019'!L148/4,0)</f>
        <v>1797</v>
      </c>
      <c r="M148" s="21">
        <f>ROUND('2019'!M148/4,0)</f>
        <v>0</v>
      </c>
      <c r="N148" s="21">
        <f>ROUND('2019'!N148/4,0)</f>
        <v>0</v>
      </c>
      <c r="O148" s="21">
        <f>ROUND('2019'!O148/4,0)</f>
        <v>750</v>
      </c>
      <c r="P148" s="21">
        <f>ROUND('2019'!Q148/4,0)</f>
        <v>2</v>
      </c>
      <c r="Q148" s="21">
        <f>ROUND('2019'!R148/4,0)</f>
        <v>0</v>
      </c>
      <c r="R148" s="21">
        <f>ROUND('2019'!S148/4,0)</f>
        <v>20</v>
      </c>
      <c r="S148" s="21">
        <f>ROUND('2019'!T148/4,0)</f>
        <v>13</v>
      </c>
      <c r="T148" s="21">
        <f>ROUND('2019'!U148/4,0)</f>
        <v>0</v>
      </c>
      <c r="U148" s="21">
        <f>ROUND('2019'!V148/4,0)</f>
        <v>0</v>
      </c>
      <c r="V148" s="21">
        <f>ROUND('2019'!W148/4,0)</f>
        <v>2</v>
      </c>
      <c r="W148" s="21">
        <f>ROUND('2019'!X148/4,0)</f>
        <v>0</v>
      </c>
      <c r="X148" s="21">
        <f>ROUND('2019'!Y148/4,0)</f>
        <v>0</v>
      </c>
      <c r="Y148" s="21">
        <f>ROUND('2019'!Z148/4,0)</f>
        <v>0</v>
      </c>
      <c r="Z148" s="21">
        <f>ROUND('2019'!AB148/4,0)</f>
        <v>545</v>
      </c>
      <c r="AA148" s="21">
        <f>ROUND('2019'!AC148/4,0)</f>
        <v>0</v>
      </c>
      <c r="AB148" s="21">
        <f>ROUND('2019'!AD148/4,0)</f>
        <v>6049</v>
      </c>
      <c r="AC148" s="21">
        <f>ROUND('2019'!AE148/4,0)</f>
        <v>4000</v>
      </c>
      <c r="AD148" s="21">
        <f>ROUND('2019'!AF148/4,0)</f>
        <v>1924</v>
      </c>
      <c r="AE148" s="21">
        <f>ROUND('2019'!AG148/4,0)</f>
        <v>0</v>
      </c>
      <c r="AF148" s="21">
        <f>ROUND('2019'!AH148/4,0)</f>
        <v>383</v>
      </c>
      <c r="AG148" s="21">
        <f>ROUND('2019'!AI148/4,0)</f>
        <v>0</v>
      </c>
      <c r="AH148" s="21">
        <f>ROUND('2019'!AJ148/4,0)</f>
        <v>0</v>
      </c>
      <c r="AI148" s="21">
        <f>ROUND('2019'!AK148/4,0)</f>
        <v>204</v>
      </c>
      <c r="AJ148" s="21">
        <f>ROUND('2019'!AM148/4,0)</f>
        <v>12</v>
      </c>
      <c r="AK148" s="21">
        <f>ROUND('2019'!AN148/4,0)</f>
        <v>0</v>
      </c>
      <c r="AL148" s="21">
        <f>ROUND('2019'!AO148/4,0)</f>
        <v>119</v>
      </c>
      <c r="AM148" s="21">
        <f>ROUND('2019'!AP148/4,0)</f>
        <v>79</v>
      </c>
      <c r="AN148" s="21">
        <f>ROUND('2019'!AQ148/4,0)</f>
        <v>32</v>
      </c>
      <c r="AO148" s="21">
        <f>ROUND('2019'!AR148/4,0)</f>
        <v>0</v>
      </c>
      <c r="AP148" s="21">
        <f>ROUND('2019'!AS148/4,0)</f>
        <v>4</v>
      </c>
      <c r="AQ148" s="21">
        <f>ROUND('2019'!AT148/4,0)</f>
        <v>0</v>
      </c>
      <c r="AR148" s="21">
        <f>ROUND('2019'!AU148/4,0)</f>
        <v>0</v>
      </c>
      <c r="AS148" s="21">
        <f>ROUND('2019'!AV148/4,0)</f>
        <v>3</v>
      </c>
      <c r="AT148" s="22">
        <f t="shared" si="11"/>
        <v>2504</v>
      </c>
      <c r="AU148" s="23">
        <f t="shared" si="11"/>
        <v>0</v>
      </c>
      <c r="AV148" s="23">
        <f t="shared" si="11"/>
        <v>27978</v>
      </c>
      <c r="AW148" s="23">
        <f t="shared" si="11"/>
        <v>18500</v>
      </c>
      <c r="AX148" s="23">
        <f t="shared" si="11"/>
        <v>10750</v>
      </c>
      <c r="AY148" s="23">
        <f t="shared" si="11"/>
        <v>0</v>
      </c>
      <c r="AZ148" s="23">
        <f t="shared" si="11"/>
        <v>2186</v>
      </c>
      <c r="BA148" s="23">
        <f t="shared" si="12"/>
        <v>0</v>
      </c>
      <c r="BB148" s="23">
        <f t="shared" si="12"/>
        <v>0</v>
      </c>
      <c r="BC148" s="23">
        <f t="shared" si="12"/>
        <v>957</v>
      </c>
      <c r="BD148" s="24"/>
    </row>
    <row r="149" spans="1:56" s="33" customFormat="1" ht="17.399999999999999" customHeight="1" x14ac:dyDescent="0.25">
      <c r="A149" s="13">
        <v>1</v>
      </c>
      <c r="B149" s="32"/>
      <c r="C149" s="89"/>
      <c r="D149" s="89"/>
      <c r="E149" s="27" t="s">
        <v>19</v>
      </c>
      <c r="F149" s="27">
        <f>ROUND('2019'!F149/4,2)</f>
        <v>10678980.800000001</v>
      </c>
      <c r="G149" s="27">
        <f>ROUND('2019'!G149/4,2)</f>
        <v>60040964.43</v>
      </c>
      <c r="H149" s="27">
        <f>ROUND('2019'!H149/4,2)</f>
        <v>20289375.850000001</v>
      </c>
      <c r="I149" s="27">
        <f>ROUND('2019'!I149/4,2)</f>
        <v>31193578.510000002</v>
      </c>
      <c r="J149" s="27">
        <f>ROUND('2019'!J149/4,2)</f>
        <v>8558010.0700000003</v>
      </c>
      <c r="K149" s="27">
        <f>ROUND('2019'!K149/4,2)</f>
        <v>0</v>
      </c>
      <c r="L149" s="27">
        <f>ROUND('2019'!L149/4,2)</f>
        <v>67005169.670000002</v>
      </c>
      <c r="M149" s="27">
        <f>ROUND('2019'!M149/4,2)</f>
        <v>0</v>
      </c>
      <c r="N149" s="27">
        <f>ROUND('2019'!N149/4,2)</f>
        <v>0</v>
      </c>
      <c r="O149" s="27">
        <f>ROUND('2019'!O149/4,2)</f>
        <v>18077860.149999999</v>
      </c>
      <c r="P149" s="27">
        <f>ROUND('2019'!Q149/4,2)</f>
        <v>10137.56</v>
      </c>
      <c r="Q149" s="27">
        <f>ROUND('2019'!R149/4,2)</f>
        <v>47021.02</v>
      </c>
      <c r="R149" s="27">
        <f>ROUND('2019'!S149/4,2)</f>
        <v>18782.32</v>
      </c>
      <c r="S149" s="27">
        <f>ROUND('2019'!T149/4,2)</f>
        <v>28238.7</v>
      </c>
      <c r="T149" s="27">
        <f>ROUND('2019'!U149/4,2)</f>
        <v>0</v>
      </c>
      <c r="U149" s="27">
        <f>ROUND('2019'!V149/4,2)</f>
        <v>0</v>
      </c>
      <c r="V149" s="27">
        <f>ROUND('2019'!W149/4,2)</f>
        <v>81218.39</v>
      </c>
      <c r="W149" s="27">
        <f>ROUND('2019'!X149/4,2)</f>
        <v>0</v>
      </c>
      <c r="X149" s="27">
        <f>ROUND('2019'!Y149/4,2)</f>
        <v>0</v>
      </c>
      <c r="Y149" s="27">
        <f>ROUND('2019'!Z149/4,2)</f>
        <v>0</v>
      </c>
      <c r="Z149" s="27">
        <f>ROUND('2019'!AB149/4,2)</f>
        <v>2993681.38</v>
      </c>
      <c r="AA149" s="27">
        <f>ROUND('2019'!AC149/4,2)</f>
        <v>16157957</v>
      </c>
      <c r="AB149" s="27">
        <f>ROUND('2019'!AD149/4,2)</f>
        <v>5632012.3300000001</v>
      </c>
      <c r="AC149" s="27">
        <f>ROUND('2019'!AE149/4,2)</f>
        <v>8653226.0800000001</v>
      </c>
      <c r="AD149" s="27">
        <f>ROUND('2019'!AF149/4,2)</f>
        <v>1872718.59</v>
      </c>
      <c r="AE149" s="27">
        <f>ROUND('2019'!AG149/4,2)</f>
        <v>0</v>
      </c>
      <c r="AF149" s="27">
        <f>ROUND('2019'!AH149/4,2)</f>
        <v>13969562.65</v>
      </c>
      <c r="AG149" s="27">
        <f>ROUND('2019'!AI149/4,2)</f>
        <v>0</v>
      </c>
      <c r="AH149" s="27">
        <f>ROUND('2019'!AJ149/4,2)</f>
        <v>0</v>
      </c>
      <c r="AI149" s="27">
        <f>ROUND('2019'!AK149/4,2)</f>
        <v>4999766.7</v>
      </c>
      <c r="AJ149" s="27">
        <f>ROUND('2019'!AM149/4,2)</f>
        <v>63721.75</v>
      </c>
      <c r="AK149" s="27">
        <f>ROUND('2019'!AN149/4,2)</f>
        <v>310662.52</v>
      </c>
      <c r="AL149" s="27">
        <f>ROUND('2019'!AO149/4,2)</f>
        <v>111352.32000000001</v>
      </c>
      <c r="AM149" s="27">
        <f>ROUND('2019'!AP149/4,2)</f>
        <v>167923.86</v>
      </c>
      <c r="AN149" s="27">
        <f>ROUND('2019'!AQ149/4,2)</f>
        <v>31386.35</v>
      </c>
      <c r="AO149" s="27">
        <f>ROUND('2019'!AR149/4,2)</f>
        <v>0</v>
      </c>
      <c r="AP149" s="27">
        <f>ROUND('2019'!AS149/4,2)</f>
        <v>162436.78</v>
      </c>
      <c r="AQ149" s="27">
        <f>ROUND('2019'!AT149/4,2)</f>
        <v>0</v>
      </c>
      <c r="AR149" s="27">
        <f>ROUND('2019'!AU149/4,2)</f>
        <v>0</v>
      </c>
      <c r="AS149" s="27">
        <f>ROUND('2019'!AV149/4,2)</f>
        <v>69441.210000000006</v>
      </c>
      <c r="AT149" s="28">
        <f t="shared" si="11"/>
        <v>13746521.49</v>
      </c>
      <c r="AU149" s="29">
        <f t="shared" si="11"/>
        <v>76556604.969999999</v>
      </c>
      <c r="AV149" s="29">
        <f t="shared" si="11"/>
        <v>26051522.82</v>
      </c>
      <c r="AW149" s="29">
        <f t="shared" si="11"/>
        <v>40042967.149999999</v>
      </c>
      <c r="AX149" s="29">
        <f t="shared" si="11"/>
        <v>10462115.01</v>
      </c>
      <c r="AY149" s="29">
        <f t="shared" si="11"/>
        <v>0</v>
      </c>
      <c r="AZ149" s="29">
        <f t="shared" si="11"/>
        <v>81218387.49000001</v>
      </c>
      <c r="BA149" s="29">
        <f t="shared" si="12"/>
        <v>0</v>
      </c>
      <c r="BB149" s="29">
        <f t="shared" si="12"/>
        <v>0</v>
      </c>
      <c r="BC149" s="29">
        <f t="shared" si="12"/>
        <v>23147068.059999999</v>
      </c>
      <c r="BD149" s="30">
        <f t="shared" si="13"/>
        <v>194668582.01000002</v>
      </c>
    </row>
    <row r="150" spans="1:56" s="25" customFormat="1" ht="14.25" customHeight="1" x14ac:dyDescent="0.25">
      <c r="A150" s="13">
        <v>1</v>
      </c>
      <c r="B150" s="20" t="s">
        <v>120</v>
      </c>
      <c r="C150" s="88">
        <v>76</v>
      </c>
      <c r="D150" s="96" t="s">
        <v>121</v>
      </c>
      <c r="E150" s="21" t="s">
        <v>18</v>
      </c>
      <c r="F150" s="21">
        <f>ROUND('2019'!F150/4,0)</f>
        <v>0</v>
      </c>
      <c r="G150" s="21">
        <f>ROUND('2019'!G150/4,0)</f>
        <v>0</v>
      </c>
      <c r="H150" s="21">
        <f>ROUND('2019'!H150/4,0)</f>
        <v>873</v>
      </c>
      <c r="I150" s="21">
        <f>ROUND('2019'!I150/4,0)</f>
        <v>3417</v>
      </c>
      <c r="J150" s="21">
        <f>ROUND('2019'!J150/4,0)</f>
        <v>0</v>
      </c>
      <c r="K150" s="21">
        <f>ROUND('2019'!K150/4,0)</f>
        <v>0</v>
      </c>
      <c r="L150" s="21">
        <f>ROUND('2019'!L150/4,0)</f>
        <v>0</v>
      </c>
      <c r="M150" s="21">
        <f>ROUND('2019'!M150/4,0)</f>
        <v>0</v>
      </c>
      <c r="N150" s="21">
        <f>ROUND('2019'!N150/4,0)</f>
        <v>0</v>
      </c>
      <c r="O150" s="21">
        <f>ROUND('2019'!O150/4,0)</f>
        <v>0</v>
      </c>
      <c r="P150" s="21">
        <f>ROUND('2019'!Q150/4,0)</f>
        <v>0</v>
      </c>
      <c r="Q150" s="21">
        <f>ROUND('2019'!R150/4,0)</f>
        <v>0</v>
      </c>
      <c r="R150" s="21">
        <f>ROUND('2019'!S150/4,0)</f>
        <v>0</v>
      </c>
      <c r="S150" s="21">
        <f>ROUND('2019'!T150/4,0)</f>
        <v>5</v>
      </c>
      <c r="T150" s="21">
        <f>ROUND('2019'!U150/4,0)</f>
        <v>0</v>
      </c>
      <c r="U150" s="21">
        <f>ROUND('2019'!V150/4,0)</f>
        <v>0</v>
      </c>
      <c r="V150" s="21">
        <f>ROUND('2019'!W150/4,0)</f>
        <v>0</v>
      </c>
      <c r="W150" s="21">
        <f>ROUND('2019'!X150/4,0)</f>
        <v>0</v>
      </c>
      <c r="X150" s="21">
        <f>ROUND('2019'!Y150/4,0)</f>
        <v>0</v>
      </c>
      <c r="Y150" s="21">
        <f>ROUND('2019'!Z150/4,0)</f>
        <v>0</v>
      </c>
      <c r="Z150" s="21">
        <f>ROUND('2019'!AB150/4,0)</f>
        <v>0</v>
      </c>
      <c r="AA150" s="21">
        <f>ROUND('2019'!AC150/4,0)</f>
        <v>0</v>
      </c>
      <c r="AB150" s="21">
        <f>ROUND('2019'!AD150/4,0)</f>
        <v>237</v>
      </c>
      <c r="AC150" s="21">
        <f>ROUND('2019'!AE150/4,0)</f>
        <v>975</v>
      </c>
      <c r="AD150" s="21">
        <f>ROUND('2019'!AF150/4,0)</f>
        <v>0</v>
      </c>
      <c r="AE150" s="21">
        <f>ROUND('2019'!AG150/4,0)</f>
        <v>0</v>
      </c>
      <c r="AF150" s="21">
        <f>ROUND('2019'!AH150/4,0)</f>
        <v>0</v>
      </c>
      <c r="AG150" s="21">
        <f>ROUND('2019'!AI150/4,0)</f>
        <v>0</v>
      </c>
      <c r="AH150" s="21">
        <f>ROUND('2019'!AJ150/4,0)</f>
        <v>0</v>
      </c>
      <c r="AI150" s="21">
        <f>ROUND('2019'!AK150/4,0)</f>
        <v>0</v>
      </c>
      <c r="AJ150" s="21">
        <f>ROUND('2019'!AM150/4,0)</f>
        <v>0</v>
      </c>
      <c r="AK150" s="21">
        <f>ROUND('2019'!AN150/4,0)</f>
        <v>0</v>
      </c>
      <c r="AL150" s="21">
        <f>ROUND('2019'!AO150/4,0)</f>
        <v>1</v>
      </c>
      <c r="AM150" s="21">
        <f>ROUND('2019'!AP150/4,0)</f>
        <v>13</v>
      </c>
      <c r="AN150" s="21">
        <f>ROUND('2019'!AQ150/4,0)</f>
        <v>0</v>
      </c>
      <c r="AO150" s="21">
        <f>ROUND('2019'!AR150/4,0)</f>
        <v>0</v>
      </c>
      <c r="AP150" s="21">
        <f>ROUND('2019'!AS150/4,0)</f>
        <v>0</v>
      </c>
      <c r="AQ150" s="21">
        <f>ROUND('2019'!AT150/4,0)</f>
        <v>0</v>
      </c>
      <c r="AR150" s="21">
        <f>ROUND('2019'!AU150/4,0)</f>
        <v>0</v>
      </c>
      <c r="AS150" s="21">
        <f>ROUND('2019'!AV150/4,0)</f>
        <v>0</v>
      </c>
      <c r="AT150" s="22">
        <f t="shared" si="11"/>
        <v>0</v>
      </c>
      <c r="AU150" s="23">
        <f t="shared" si="11"/>
        <v>0</v>
      </c>
      <c r="AV150" s="23">
        <f t="shared" si="11"/>
        <v>1111</v>
      </c>
      <c r="AW150" s="23">
        <f t="shared" si="11"/>
        <v>4410</v>
      </c>
      <c r="AX150" s="23">
        <f t="shared" si="11"/>
        <v>0</v>
      </c>
      <c r="AY150" s="23">
        <f t="shared" si="11"/>
        <v>0</v>
      </c>
      <c r="AZ150" s="23">
        <f t="shared" si="11"/>
        <v>0</v>
      </c>
      <c r="BA150" s="23">
        <f t="shared" si="12"/>
        <v>0</v>
      </c>
      <c r="BB150" s="23">
        <f t="shared" si="12"/>
        <v>0</v>
      </c>
      <c r="BC150" s="23">
        <f t="shared" si="12"/>
        <v>0</v>
      </c>
      <c r="BD150" s="24"/>
    </row>
    <row r="151" spans="1:56" s="33" customFormat="1" ht="15.75" customHeight="1" x14ac:dyDescent="0.25">
      <c r="A151" s="13">
        <v>1</v>
      </c>
      <c r="B151" s="32"/>
      <c r="C151" s="89"/>
      <c r="D151" s="97"/>
      <c r="E151" s="27" t="s">
        <v>19</v>
      </c>
      <c r="F151" s="27">
        <f>ROUND('2019'!F151/4,2)</f>
        <v>0</v>
      </c>
      <c r="G151" s="27">
        <f>ROUND('2019'!G151/4,2)</f>
        <v>7471877.5999999996</v>
      </c>
      <c r="H151" s="27">
        <f>ROUND('2019'!H151/4,2)</f>
        <v>561015.36</v>
      </c>
      <c r="I151" s="27">
        <f>ROUND('2019'!I151/4,2)</f>
        <v>6910862.2400000002</v>
      </c>
      <c r="J151" s="27">
        <f>ROUND('2019'!J151/4,2)</f>
        <v>0</v>
      </c>
      <c r="K151" s="27">
        <f>ROUND('2019'!K151/4,2)</f>
        <v>0</v>
      </c>
      <c r="L151" s="27">
        <f>ROUND('2019'!L151/4,2)</f>
        <v>0</v>
      </c>
      <c r="M151" s="27">
        <f>ROUND('2019'!M151/4,2)</f>
        <v>0</v>
      </c>
      <c r="N151" s="27">
        <f>ROUND('2019'!N151/4,2)</f>
        <v>0</v>
      </c>
      <c r="O151" s="27">
        <f>ROUND('2019'!O151/4,2)</f>
        <v>0</v>
      </c>
      <c r="P151" s="27">
        <f>ROUND('2019'!Q151/4,2)</f>
        <v>0</v>
      </c>
      <c r="Q151" s="27">
        <f>ROUND('2019'!R151/4,2)</f>
        <v>8917.24</v>
      </c>
      <c r="R151" s="27">
        <f>ROUND('2019'!S151/4,2)</f>
        <v>0</v>
      </c>
      <c r="S151" s="27">
        <f>ROUND('2019'!T151/4,2)</f>
        <v>8917.24</v>
      </c>
      <c r="T151" s="27">
        <f>ROUND('2019'!U151/4,2)</f>
        <v>0</v>
      </c>
      <c r="U151" s="27">
        <f>ROUND('2019'!V151/4,2)</f>
        <v>0</v>
      </c>
      <c r="V151" s="27">
        <f>ROUND('2019'!W151/4,2)</f>
        <v>0</v>
      </c>
      <c r="W151" s="27">
        <f>ROUND('2019'!X151/4,2)</f>
        <v>0</v>
      </c>
      <c r="X151" s="27">
        <f>ROUND('2019'!Y151/4,2)</f>
        <v>0</v>
      </c>
      <c r="Y151" s="27">
        <f>ROUND('2019'!Z151/4,2)</f>
        <v>0</v>
      </c>
      <c r="Z151" s="27">
        <f>ROUND('2019'!AB151/4,2)</f>
        <v>0</v>
      </c>
      <c r="AA151" s="27">
        <f>ROUND('2019'!AC151/4,2)</f>
        <v>2122741.27</v>
      </c>
      <c r="AB151" s="27">
        <f>ROUND('2019'!AD151/4,2)</f>
        <v>152030.88</v>
      </c>
      <c r="AC151" s="27">
        <f>ROUND('2019'!AE151/4,2)</f>
        <v>1970710.39</v>
      </c>
      <c r="AD151" s="27">
        <f>ROUND('2019'!AF151/4,2)</f>
        <v>0</v>
      </c>
      <c r="AE151" s="27">
        <f>ROUND('2019'!AG151/4,2)</f>
        <v>0</v>
      </c>
      <c r="AF151" s="27">
        <f>ROUND('2019'!AH151/4,2)</f>
        <v>0</v>
      </c>
      <c r="AG151" s="27">
        <f>ROUND('2019'!AI151/4,2)</f>
        <v>0</v>
      </c>
      <c r="AH151" s="27">
        <f>ROUND('2019'!AJ151/4,2)</f>
        <v>0</v>
      </c>
      <c r="AI151" s="27">
        <f>ROUND('2019'!AK151/4,2)</f>
        <v>0</v>
      </c>
      <c r="AJ151" s="27">
        <f>ROUND('2019'!AM151/4,2)</f>
        <v>0</v>
      </c>
      <c r="AK151" s="27">
        <f>ROUND('2019'!AN151/4,2)</f>
        <v>27465.48</v>
      </c>
      <c r="AL151" s="27">
        <f>ROUND('2019'!AO151/4,2)</f>
        <v>713.76</v>
      </c>
      <c r="AM151" s="27">
        <f>ROUND('2019'!AP151/4,2)</f>
        <v>26751.72</v>
      </c>
      <c r="AN151" s="27">
        <f>ROUND('2019'!AQ151/4,2)</f>
        <v>0</v>
      </c>
      <c r="AO151" s="27">
        <f>ROUND('2019'!AR151/4,2)</f>
        <v>0</v>
      </c>
      <c r="AP151" s="27">
        <f>ROUND('2019'!AS151/4,2)</f>
        <v>0</v>
      </c>
      <c r="AQ151" s="27">
        <f>ROUND('2019'!AT151/4,2)</f>
        <v>0</v>
      </c>
      <c r="AR151" s="27">
        <f>ROUND('2019'!AU151/4,2)</f>
        <v>0</v>
      </c>
      <c r="AS151" s="27">
        <f>ROUND('2019'!AV151/4,2)</f>
        <v>0</v>
      </c>
      <c r="AT151" s="28">
        <f t="shared" si="11"/>
        <v>0</v>
      </c>
      <c r="AU151" s="29">
        <f t="shared" si="11"/>
        <v>9631001.5899999999</v>
      </c>
      <c r="AV151" s="29">
        <f t="shared" si="11"/>
        <v>713760</v>
      </c>
      <c r="AW151" s="29">
        <f t="shared" si="11"/>
        <v>8917241.5899999999</v>
      </c>
      <c r="AX151" s="29">
        <f t="shared" si="11"/>
        <v>0</v>
      </c>
      <c r="AY151" s="29">
        <f t="shared" si="11"/>
        <v>0</v>
      </c>
      <c r="AZ151" s="29">
        <f t="shared" si="11"/>
        <v>0</v>
      </c>
      <c r="BA151" s="29">
        <f t="shared" si="12"/>
        <v>0</v>
      </c>
      <c r="BB151" s="29">
        <f t="shared" si="12"/>
        <v>0</v>
      </c>
      <c r="BC151" s="29">
        <f t="shared" si="12"/>
        <v>0</v>
      </c>
      <c r="BD151" s="30">
        <f t="shared" si="13"/>
        <v>9631001.5899999999</v>
      </c>
    </row>
    <row r="152" spans="1:56" s="25" customFormat="1" ht="16.5" customHeight="1" x14ac:dyDescent="0.25">
      <c r="A152" s="13">
        <v>1</v>
      </c>
      <c r="B152" s="35" t="s">
        <v>122</v>
      </c>
      <c r="C152" s="88">
        <v>77</v>
      </c>
      <c r="D152" s="88" t="s">
        <v>123</v>
      </c>
      <c r="E152" s="21" t="s">
        <v>18</v>
      </c>
      <c r="F152" s="21">
        <f>ROUND('2019'!F152/4,0)</f>
        <v>448</v>
      </c>
      <c r="G152" s="21">
        <f>ROUND('2019'!G152/4,0)</f>
        <v>0</v>
      </c>
      <c r="H152" s="21">
        <f>ROUND('2019'!H152/4,0)</f>
        <v>1810</v>
      </c>
      <c r="I152" s="21">
        <f>ROUND('2019'!I152/4,0)</f>
        <v>1079</v>
      </c>
      <c r="J152" s="21">
        <f>ROUND('2019'!J152/4,0)</f>
        <v>459</v>
      </c>
      <c r="K152" s="21">
        <f>ROUND('2019'!K152/4,0)</f>
        <v>0</v>
      </c>
      <c r="L152" s="21">
        <f>ROUND('2019'!L152/4,0)</f>
        <v>178</v>
      </c>
      <c r="M152" s="21">
        <f>ROUND('2019'!M152/4,0)</f>
        <v>0</v>
      </c>
      <c r="N152" s="21">
        <f>ROUND('2019'!N152/4,0)</f>
        <v>0</v>
      </c>
      <c r="O152" s="21">
        <f>ROUND('2019'!O152/4,0)</f>
        <v>142</v>
      </c>
      <c r="P152" s="21">
        <f>ROUND('2019'!Q152/4,0)</f>
        <v>1</v>
      </c>
      <c r="Q152" s="21">
        <f>ROUND('2019'!R152/4,0)</f>
        <v>0</v>
      </c>
      <c r="R152" s="21">
        <f>ROUND('2019'!S152/4,0)</f>
        <v>3</v>
      </c>
      <c r="S152" s="21">
        <f>ROUND('2019'!T152/4,0)</f>
        <v>2</v>
      </c>
      <c r="T152" s="21">
        <f>ROUND('2019'!U152/4,0)</f>
        <v>0</v>
      </c>
      <c r="U152" s="21">
        <f>ROUND('2019'!V152/4,0)</f>
        <v>0</v>
      </c>
      <c r="V152" s="21">
        <f>ROUND('2019'!W152/4,0)</f>
        <v>0</v>
      </c>
      <c r="W152" s="21">
        <f>ROUND('2019'!X152/4,0)</f>
        <v>0</v>
      </c>
      <c r="X152" s="21">
        <f>ROUND('2019'!Y152/4,0)</f>
        <v>0</v>
      </c>
      <c r="Y152" s="21">
        <f>ROUND('2019'!Z152/4,0)</f>
        <v>0</v>
      </c>
      <c r="Z152" s="21">
        <f>ROUND('2019'!AB152/4,0)</f>
        <v>16</v>
      </c>
      <c r="AA152" s="21">
        <f>ROUND('2019'!AC152/4,0)</f>
        <v>0</v>
      </c>
      <c r="AB152" s="21">
        <f>ROUND('2019'!AD152/4,0)</f>
        <v>62</v>
      </c>
      <c r="AC152" s="21">
        <f>ROUND('2019'!AE152/4,0)</f>
        <v>37</v>
      </c>
      <c r="AD152" s="21">
        <f>ROUND('2019'!AF152/4,0)</f>
        <v>11</v>
      </c>
      <c r="AE152" s="21">
        <f>ROUND('2019'!AG152/4,0)</f>
        <v>0</v>
      </c>
      <c r="AF152" s="21">
        <f>ROUND('2019'!AH152/4,0)</f>
        <v>6</v>
      </c>
      <c r="AG152" s="21">
        <f>ROUND('2019'!AI152/4,0)</f>
        <v>0</v>
      </c>
      <c r="AH152" s="21">
        <f>ROUND('2019'!AJ152/4,0)</f>
        <v>0</v>
      </c>
      <c r="AI152" s="21">
        <f>ROUND('2019'!AK152/4,0)</f>
        <v>6</v>
      </c>
      <c r="AJ152" s="21">
        <f>ROUND('2019'!AM152/4,0)</f>
        <v>6</v>
      </c>
      <c r="AK152" s="21">
        <f>ROUND('2019'!AN152/4,0)</f>
        <v>0</v>
      </c>
      <c r="AL152" s="21">
        <f>ROUND('2019'!AO152/4,0)</f>
        <v>12</v>
      </c>
      <c r="AM152" s="21">
        <f>ROUND('2019'!AP152/4,0)</f>
        <v>7</v>
      </c>
      <c r="AN152" s="21">
        <f>ROUND('2019'!AQ152/4,0)</f>
        <v>5</v>
      </c>
      <c r="AO152" s="21">
        <f>ROUND('2019'!AR152/4,0)</f>
        <v>0</v>
      </c>
      <c r="AP152" s="21">
        <f>ROUND('2019'!AS152/4,0)</f>
        <v>3</v>
      </c>
      <c r="AQ152" s="21">
        <f>ROUND('2019'!AT152/4,0)</f>
        <v>0</v>
      </c>
      <c r="AR152" s="21">
        <f>ROUND('2019'!AU152/4,0)</f>
        <v>0</v>
      </c>
      <c r="AS152" s="21">
        <f>ROUND('2019'!AV152/4,0)</f>
        <v>0</v>
      </c>
      <c r="AT152" s="22">
        <f t="shared" si="11"/>
        <v>471</v>
      </c>
      <c r="AU152" s="23">
        <f t="shared" si="11"/>
        <v>0</v>
      </c>
      <c r="AV152" s="23">
        <f t="shared" si="11"/>
        <v>1887</v>
      </c>
      <c r="AW152" s="23">
        <f t="shared" si="11"/>
        <v>1125</v>
      </c>
      <c r="AX152" s="23">
        <f t="shared" si="11"/>
        <v>475</v>
      </c>
      <c r="AY152" s="23">
        <f t="shared" si="11"/>
        <v>0</v>
      </c>
      <c r="AZ152" s="23">
        <f t="shared" si="11"/>
        <v>187</v>
      </c>
      <c r="BA152" s="23">
        <f t="shared" si="12"/>
        <v>0</v>
      </c>
      <c r="BB152" s="23">
        <f t="shared" si="12"/>
        <v>0</v>
      </c>
      <c r="BC152" s="23">
        <f t="shared" si="12"/>
        <v>148</v>
      </c>
      <c r="BD152" s="24"/>
    </row>
    <row r="153" spans="1:56" s="33" customFormat="1" ht="17.399999999999999" customHeight="1" x14ac:dyDescent="0.25">
      <c r="A153" s="13">
        <v>1</v>
      </c>
      <c r="B153" s="34"/>
      <c r="C153" s="89"/>
      <c r="D153" s="89"/>
      <c r="E153" s="27" t="s">
        <v>19</v>
      </c>
      <c r="F153" s="27">
        <f>ROUND('2019'!F153/4,2)</f>
        <v>750434.04</v>
      </c>
      <c r="G153" s="27">
        <f>ROUND('2019'!G153/4,2)</f>
        <v>10025400.82</v>
      </c>
      <c r="H153" s="27">
        <f>ROUND('2019'!H153/4,2)</f>
        <v>3151649.19</v>
      </c>
      <c r="I153" s="27">
        <f>ROUND('2019'!I153/4,2)</f>
        <v>6280377.2199999997</v>
      </c>
      <c r="J153" s="27">
        <f>ROUND('2019'!J153/4,2)</f>
        <v>593374.41</v>
      </c>
      <c r="K153" s="27">
        <f>ROUND('2019'!K153/4,2)</f>
        <v>0</v>
      </c>
      <c r="L153" s="27">
        <f>ROUND('2019'!L153/4,2)</f>
        <v>7499084.5700000003</v>
      </c>
      <c r="M153" s="27">
        <f>ROUND('2019'!M153/4,2)</f>
        <v>0</v>
      </c>
      <c r="N153" s="27">
        <f>ROUND('2019'!N153/4,2)</f>
        <v>0</v>
      </c>
      <c r="O153" s="27">
        <f>ROUND('2019'!O153/4,2)</f>
        <v>3916708.01</v>
      </c>
      <c r="P153" s="27">
        <f>ROUND('2019'!Q153/4,2)</f>
        <v>938.82</v>
      </c>
      <c r="Q153" s="27">
        <f>ROUND('2019'!R153/4,2)</f>
        <v>14276.53</v>
      </c>
      <c r="R153" s="27">
        <f>ROUND('2019'!S153/4,2)</f>
        <v>4770.41</v>
      </c>
      <c r="S153" s="27">
        <f>ROUND('2019'!T153/4,2)</f>
        <v>9506.1200000000008</v>
      </c>
      <c r="T153" s="27">
        <f>ROUND('2019'!U153/4,2)</f>
        <v>0</v>
      </c>
      <c r="U153" s="27">
        <f>ROUND('2019'!V153/4,2)</f>
        <v>0</v>
      </c>
      <c r="V153" s="27">
        <f>ROUND('2019'!W153/4,2)</f>
        <v>0</v>
      </c>
      <c r="W153" s="27">
        <f>ROUND('2019'!X153/4,2)</f>
        <v>0</v>
      </c>
      <c r="X153" s="27">
        <f>ROUND('2019'!Y153/4,2)</f>
        <v>0</v>
      </c>
      <c r="Y153" s="27">
        <f>ROUND('2019'!Z153/4,2)</f>
        <v>0</v>
      </c>
      <c r="Z153" s="27">
        <f>ROUND('2019'!AB153/4,2)</f>
        <v>26287.1</v>
      </c>
      <c r="AA153" s="27">
        <f>ROUND('2019'!AC153/4,2)</f>
        <v>337714.66</v>
      </c>
      <c r="AB153" s="27">
        <f>ROUND('2019'!AD153/4,2)</f>
        <v>108129.24</v>
      </c>
      <c r="AC153" s="27">
        <f>ROUND('2019'!AE153/4,2)</f>
        <v>215472.08</v>
      </c>
      <c r="AD153" s="27">
        <f>ROUND('2019'!AF153/4,2)</f>
        <v>14113.35</v>
      </c>
      <c r="AE153" s="27">
        <f>ROUND('2019'!AG153/4,2)</f>
        <v>0</v>
      </c>
      <c r="AF153" s="27">
        <f>ROUND('2019'!AH153/4,2)</f>
        <v>323644.7</v>
      </c>
      <c r="AG153" s="27">
        <f>ROUND('2019'!AI153/4,2)</f>
        <v>0</v>
      </c>
      <c r="AH153" s="27">
        <f>ROUND('2019'!AJ153/4,2)</f>
        <v>0</v>
      </c>
      <c r="AI153" s="27">
        <f>ROUND('2019'!AK153/4,2)</f>
        <v>163196.17000000001</v>
      </c>
      <c r="AJ153" s="27">
        <f>ROUND('2019'!AM153/4,2)</f>
        <v>10640.01</v>
      </c>
      <c r="AK153" s="27">
        <f>ROUND('2019'!AN153/4,2)</f>
        <v>68001.2</v>
      </c>
      <c r="AL153" s="27">
        <f>ROUND('2019'!AO153/4,2)</f>
        <v>20671.77</v>
      </c>
      <c r="AM153" s="27">
        <f>ROUND('2019'!AP153/4,2)</f>
        <v>41193.19</v>
      </c>
      <c r="AN153" s="27">
        <f>ROUND('2019'!AQ153/4,2)</f>
        <v>6136.24</v>
      </c>
      <c r="AO153" s="27">
        <f>ROUND('2019'!AR153/4,2)</f>
        <v>0</v>
      </c>
      <c r="AP153" s="27">
        <f>ROUND('2019'!AS153/4,2)</f>
        <v>71043.960000000006</v>
      </c>
      <c r="AQ153" s="27">
        <f>ROUND('2019'!AT153/4,2)</f>
        <v>0</v>
      </c>
      <c r="AR153" s="27">
        <f>ROUND('2019'!AU153/4,2)</f>
        <v>0</v>
      </c>
      <c r="AS153" s="27">
        <f>ROUND('2019'!AV153/4,2)</f>
        <v>0</v>
      </c>
      <c r="AT153" s="28">
        <f t="shared" si="11"/>
        <v>788299.97000000009</v>
      </c>
      <c r="AU153" s="29">
        <f t="shared" si="11"/>
        <v>10445393.210000001</v>
      </c>
      <c r="AV153" s="29">
        <f t="shared" si="11"/>
        <v>3285220.61</v>
      </c>
      <c r="AW153" s="29">
        <f t="shared" si="11"/>
        <v>6546548.6099999994</v>
      </c>
      <c r="AX153" s="29">
        <f t="shared" si="11"/>
        <v>613624</v>
      </c>
      <c r="AY153" s="29">
        <f t="shared" si="11"/>
        <v>0</v>
      </c>
      <c r="AZ153" s="29">
        <f t="shared" si="11"/>
        <v>7893773.2300000004</v>
      </c>
      <c r="BA153" s="29">
        <f t="shared" si="12"/>
        <v>0</v>
      </c>
      <c r="BB153" s="29">
        <f t="shared" si="12"/>
        <v>0</v>
      </c>
      <c r="BC153" s="29">
        <f t="shared" si="12"/>
        <v>4079904.1799999997</v>
      </c>
      <c r="BD153" s="30">
        <f t="shared" si="13"/>
        <v>23207370.59</v>
      </c>
    </row>
    <row r="154" spans="1:56" s="25" customFormat="1" ht="16.5" customHeight="1" x14ac:dyDescent="0.25">
      <c r="A154" s="13">
        <v>1</v>
      </c>
      <c r="B154" s="20" t="s">
        <v>124</v>
      </c>
      <c r="C154" s="88">
        <v>78</v>
      </c>
      <c r="D154" s="88" t="s">
        <v>125</v>
      </c>
      <c r="E154" s="21" t="s">
        <v>18</v>
      </c>
      <c r="F154" s="21">
        <f>ROUND('2019'!F154/4,0)</f>
        <v>520</v>
      </c>
      <c r="G154" s="21">
        <f>ROUND('2019'!G154/4,0)</f>
        <v>0</v>
      </c>
      <c r="H154" s="21">
        <f>ROUND('2019'!H154/4,0)</f>
        <v>6966</v>
      </c>
      <c r="I154" s="21">
        <f>ROUND('2019'!I154/4,0)</f>
        <v>3245</v>
      </c>
      <c r="J154" s="21">
        <f>ROUND('2019'!J154/4,0)</f>
        <v>1471</v>
      </c>
      <c r="K154" s="21">
        <f>ROUND('2019'!K154/4,0)</f>
        <v>0</v>
      </c>
      <c r="L154" s="21">
        <f>ROUND('2019'!L154/4,0)</f>
        <v>441</v>
      </c>
      <c r="M154" s="21">
        <f>ROUND('2019'!M154/4,0)</f>
        <v>0</v>
      </c>
      <c r="N154" s="21">
        <f>ROUND('2019'!N154/4,0)</f>
        <v>0</v>
      </c>
      <c r="O154" s="21">
        <f>ROUND('2019'!O154/4,0)</f>
        <v>144</v>
      </c>
      <c r="P154" s="21">
        <f>ROUND('2019'!Q154/4,0)</f>
        <v>1</v>
      </c>
      <c r="Q154" s="21">
        <f>ROUND('2019'!R154/4,0)</f>
        <v>0</v>
      </c>
      <c r="R154" s="21">
        <f>ROUND('2019'!S154/4,0)</f>
        <v>8</v>
      </c>
      <c r="S154" s="21">
        <f>ROUND('2019'!T154/4,0)</f>
        <v>4</v>
      </c>
      <c r="T154" s="21">
        <f>ROUND('2019'!U154/4,0)</f>
        <v>0</v>
      </c>
      <c r="U154" s="21">
        <f>ROUND('2019'!V154/4,0)</f>
        <v>0</v>
      </c>
      <c r="V154" s="21">
        <f>ROUND('2019'!W154/4,0)</f>
        <v>1</v>
      </c>
      <c r="W154" s="21">
        <f>ROUND('2019'!X154/4,0)</f>
        <v>0</v>
      </c>
      <c r="X154" s="21">
        <f>ROUND('2019'!Y154/4,0)</f>
        <v>0</v>
      </c>
      <c r="Y154" s="21">
        <f>ROUND('2019'!Z154/4,0)</f>
        <v>0</v>
      </c>
      <c r="Z154" s="21">
        <f>ROUND('2019'!AB154/4,0)</f>
        <v>378</v>
      </c>
      <c r="AA154" s="21">
        <f>ROUND('2019'!AC154/4,0)</f>
        <v>0</v>
      </c>
      <c r="AB154" s="21">
        <f>ROUND('2019'!AD154/4,0)</f>
        <v>4680</v>
      </c>
      <c r="AC154" s="21">
        <f>ROUND('2019'!AE154/4,0)</f>
        <v>2180</v>
      </c>
      <c r="AD154" s="21">
        <f>ROUND('2019'!AF154/4,0)</f>
        <v>1057</v>
      </c>
      <c r="AE154" s="21">
        <f>ROUND('2019'!AG154/4,0)</f>
        <v>0</v>
      </c>
      <c r="AF154" s="21">
        <f>ROUND('2019'!AH154/4,0)</f>
        <v>321</v>
      </c>
      <c r="AG154" s="21">
        <f>ROUND('2019'!AI154/4,0)</f>
        <v>0</v>
      </c>
      <c r="AH154" s="21">
        <f>ROUND('2019'!AJ154/4,0)</f>
        <v>0</v>
      </c>
      <c r="AI154" s="21">
        <f>ROUND('2019'!AK154/4,0)</f>
        <v>91</v>
      </c>
      <c r="AJ154" s="21">
        <f>ROUND('2019'!AM154/4,0)</f>
        <v>53</v>
      </c>
      <c r="AK154" s="21">
        <f>ROUND('2019'!AN154/4,0)</f>
        <v>0</v>
      </c>
      <c r="AL154" s="21">
        <f>ROUND('2019'!AO154/4,0)</f>
        <v>790</v>
      </c>
      <c r="AM154" s="21">
        <f>ROUND('2019'!AP154/4,0)</f>
        <v>368</v>
      </c>
      <c r="AN154" s="21">
        <f>ROUND('2019'!AQ154/4,0)</f>
        <v>147</v>
      </c>
      <c r="AO154" s="21">
        <f>ROUND('2019'!AR154/4,0)</f>
        <v>0</v>
      </c>
      <c r="AP154" s="21">
        <f>ROUND('2019'!AS154/4,0)</f>
        <v>45</v>
      </c>
      <c r="AQ154" s="21">
        <f>ROUND('2019'!AT154/4,0)</f>
        <v>0</v>
      </c>
      <c r="AR154" s="21">
        <f>ROUND('2019'!AU154/4,0)</f>
        <v>0</v>
      </c>
      <c r="AS154" s="21">
        <f>ROUND('2019'!AV154/4,0)</f>
        <v>14</v>
      </c>
      <c r="AT154" s="22">
        <f t="shared" si="11"/>
        <v>952</v>
      </c>
      <c r="AU154" s="23">
        <f t="shared" si="11"/>
        <v>0</v>
      </c>
      <c r="AV154" s="23">
        <f t="shared" si="11"/>
        <v>12444</v>
      </c>
      <c r="AW154" s="23">
        <f t="shared" si="11"/>
        <v>5797</v>
      </c>
      <c r="AX154" s="23">
        <f t="shared" si="11"/>
        <v>2675</v>
      </c>
      <c r="AY154" s="23">
        <f t="shared" si="11"/>
        <v>0</v>
      </c>
      <c r="AZ154" s="23">
        <f t="shared" ref="AZ154:BC215" si="16">AP154+AF154+V154+L154</f>
        <v>808</v>
      </c>
      <c r="BA154" s="23">
        <f t="shared" si="12"/>
        <v>0</v>
      </c>
      <c r="BB154" s="23">
        <f t="shared" si="12"/>
        <v>0</v>
      </c>
      <c r="BC154" s="23">
        <f t="shared" si="12"/>
        <v>249</v>
      </c>
      <c r="BD154" s="24"/>
    </row>
    <row r="155" spans="1:56" s="33" customFormat="1" ht="15.75" customHeight="1" x14ac:dyDescent="0.25">
      <c r="A155" s="13">
        <v>1</v>
      </c>
      <c r="B155" s="32"/>
      <c r="C155" s="89"/>
      <c r="D155" s="89"/>
      <c r="E155" s="27" t="s">
        <v>19</v>
      </c>
      <c r="F155" s="27">
        <f>ROUND('2019'!F155/4,2)</f>
        <v>1885982.29</v>
      </c>
      <c r="G155" s="27">
        <f>ROUND('2019'!G155/4,2)</f>
        <v>12565356.24</v>
      </c>
      <c r="H155" s="27">
        <f>ROUND('2019'!H155/4,2)</f>
        <v>4824511.1100000003</v>
      </c>
      <c r="I155" s="27">
        <f>ROUND('2019'!I155/4,2)</f>
        <v>6547631.9500000002</v>
      </c>
      <c r="J155" s="27">
        <f>ROUND('2019'!J155/4,2)</f>
        <v>1193213.18</v>
      </c>
      <c r="K155" s="27">
        <f>ROUND('2019'!K155/4,2)</f>
        <v>0</v>
      </c>
      <c r="L155" s="27">
        <f>ROUND('2019'!L155/4,2)</f>
        <v>13323802.140000001</v>
      </c>
      <c r="M155" s="27">
        <f>ROUND('2019'!M155/4,2)</f>
        <v>0</v>
      </c>
      <c r="N155" s="27">
        <f>ROUND('2019'!N155/4,2)</f>
        <v>0</v>
      </c>
      <c r="O155" s="27">
        <f>ROUND('2019'!O155/4,2)</f>
        <v>2415021.16</v>
      </c>
      <c r="P155" s="27">
        <f>ROUND('2019'!Q155/4,2)</f>
        <v>3978.55</v>
      </c>
      <c r="Q155" s="27">
        <f>ROUND('2019'!R155/4,2)</f>
        <v>12886.28</v>
      </c>
      <c r="R155" s="27">
        <f>ROUND('2019'!S155/4,2)</f>
        <v>5466.87</v>
      </c>
      <c r="S155" s="27">
        <f>ROUND('2019'!T155/4,2)</f>
        <v>7419.41</v>
      </c>
      <c r="T155" s="27">
        <f>ROUND('2019'!U155/4,2)</f>
        <v>0</v>
      </c>
      <c r="U155" s="27">
        <f>ROUND('2019'!V155/4,2)</f>
        <v>0</v>
      </c>
      <c r="V155" s="27">
        <f>ROUND('2019'!W155/4,2)</f>
        <v>24357.96</v>
      </c>
      <c r="W155" s="27">
        <f>ROUND('2019'!X155/4,2)</f>
        <v>0</v>
      </c>
      <c r="X155" s="27">
        <f>ROUND('2019'!Y155/4,2)</f>
        <v>0</v>
      </c>
      <c r="Y155" s="27">
        <f>ROUND('2019'!Z155/4,2)</f>
        <v>0</v>
      </c>
      <c r="Z155" s="27">
        <f>ROUND('2019'!AB155/4,2)</f>
        <v>1371220.07</v>
      </c>
      <c r="AA155" s="27">
        <f>ROUND('2019'!AC155/4,2)</f>
        <v>8497434.8399999999</v>
      </c>
      <c r="AB155" s="27">
        <f>ROUND('2019'!AD155/4,2)</f>
        <v>3241397.22</v>
      </c>
      <c r="AC155" s="27">
        <f>ROUND('2019'!AE155/4,2)</f>
        <v>4399093.6100000003</v>
      </c>
      <c r="AD155" s="27">
        <f>ROUND('2019'!AF155/4,2)</f>
        <v>856944.01</v>
      </c>
      <c r="AE155" s="27">
        <f>ROUND('2019'!AG155/4,2)</f>
        <v>0</v>
      </c>
      <c r="AF155" s="27">
        <f>ROUND('2019'!AH155/4,2)</f>
        <v>9597034.8100000005</v>
      </c>
      <c r="AG155" s="27">
        <f>ROUND('2019'!AI155/4,2)</f>
        <v>0</v>
      </c>
      <c r="AH155" s="27">
        <f>ROUND('2019'!AJ155/4,2)</f>
        <v>0</v>
      </c>
      <c r="AI155" s="27">
        <f>ROUND('2019'!AK155/4,2)</f>
        <v>1530351.95</v>
      </c>
      <c r="AJ155" s="27">
        <f>ROUND('2019'!AM155/4,2)</f>
        <v>193724.43</v>
      </c>
      <c r="AK155" s="27">
        <f>ROUND('2019'!AN155/4,2)</f>
        <v>1409023.29</v>
      </c>
      <c r="AL155" s="27">
        <f>ROUND('2019'!AO155/4,2)</f>
        <v>547142.39</v>
      </c>
      <c r="AM155" s="27">
        <f>ROUND('2019'!AP155/4,2)</f>
        <v>742559.58</v>
      </c>
      <c r="AN155" s="27">
        <f>ROUND('2019'!AQ155/4,2)</f>
        <v>119321.32</v>
      </c>
      <c r="AO155" s="27">
        <f>ROUND('2019'!AR155/4,2)</f>
        <v>0</v>
      </c>
      <c r="AP155" s="27">
        <f>ROUND('2019'!AS155/4,2)</f>
        <v>1412761.47</v>
      </c>
      <c r="AQ155" s="27">
        <f>ROUND('2019'!AT155/4,2)</f>
        <v>0</v>
      </c>
      <c r="AR155" s="27">
        <f>ROUND('2019'!AU155/4,2)</f>
        <v>0</v>
      </c>
      <c r="AS155" s="27">
        <f>ROUND('2019'!AV155/4,2)</f>
        <v>247371.96</v>
      </c>
      <c r="AT155" s="28">
        <f t="shared" ref="AT155:AY197" si="17">AJ155+Z155+P155+F155</f>
        <v>3454905.34</v>
      </c>
      <c r="AU155" s="29">
        <f t="shared" si="17"/>
        <v>22484700.649999999</v>
      </c>
      <c r="AV155" s="29">
        <f t="shared" si="17"/>
        <v>8618517.5899999999</v>
      </c>
      <c r="AW155" s="29">
        <f t="shared" si="17"/>
        <v>11696704.550000001</v>
      </c>
      <c r="AX155" s="29">
        <f t="shared" si="17"/>
        <v>2169478.5099999998</v>
      </c>
      <c r="AY155" s="29">
        <f t="shared" si="17"/>
        <v>0</v>
      </c>
      <c r="AZ155" s="29">
        <f t="shared" si="16"/>
        <v>24357956.380000003</v>
      </c>
      <c r="BA155" s="29">
        <f t="shared" si="12"/>
        <v>0</v>
      </c>
      <c r="BB155" s="29">
        <f t="shared" si="12"/>
        <v>0</v>
      </c>
      <c r="BC155" s="29">
        <f t="shared" si="12"/>
        <v>4192745.0700000003</v>
      </c>
      <c r="BD155" s="30">
        <f t="shared" si="13"/>
        <v>54490307.439999998</v>
      </c>
    </row>
    <row r="156" spans="1:56" s="25" customFormat="1" ht="19.5" customHeight="1" x14ac:dyDescent="0.25">
      <c r="A156" s="13">
        <v>1</v>
      </c>
      <c r="B156" s="20" t="s">
        <v>126</v>
      </c>
      <c r="C156" s="88">
        <v>79</v>
      </c>
      <c r="D156" s="88" t="s">
        <v>127</v>
      </c>
      <c r="E156" s="21" t="s">
        <v>18</v>
      </c>
      <c r="F156" s="21">
        <f>ROUND('2019'!F156/4,0)</f>
        <v>1309</v>
      </c>
      <c r="G156" s="21">
        <f>ROUND('2019'!G156/4,0)</f>
        <v>0</v>
      </c>
      <c r="H156" s="21">
        <f>ROUND('2019'!H156/4,0)</f>
        <v>10624</v>
      </c>
      <c r="I156" s="21">
        <f>ROUND('2019'!I156/4,0)</f>
        <v>7255</v>
      </c>
      <c r="J156" s="21">
        <f>ROUND('2019'!J156/4,0)</f>
        <v>899</v>
      </c>
      <c r="K156" s="21">
        <f>ROUND('2019'!K156/4,0)</f>
        <v>0</v>
      </c>
      <c r="L156" s="21">
        <f>ROUND('2019'!L156/4,0)</f>
        <v>595</v>
      </c>
      <c r="M156" s="21">
        <f>ROUND('2019'!M156/4,0)</f>
        <v>0</v>
      </c>
      <c r="N156" s="21">
        <f>ROUND('2019'!N156/4,0)</f>
        <v>0</v>
      </c>
      <c r="O156" s="21">
        <f>ROUND('2019'!O156/4,0)</f>
        <v>300</v>
      </c>
      <c r="P156" s="21">
        <f>ROUND('2019'!Q156/4,0)</f>
        <v>1</v>
      </c>
      <c r="Q156" s="21">
        <f>ROUND('2019'!R156/4,0)</f>
        <v>0</v>
      </c>
      <c r="R156" s="21">
        <f>ROUND('2019'!S156/4,0)</f>
        <v>8</v>
      </c>
      <c r="S156" s="21">
        <f>ROUND('2019'!T156/4,0)</f>
        <v>6</v>
      </c>
      <c r="T156" s="21">
        <f>ROUND('2019'!U156/4,0)</f>
        <v>0</v>
      </c>
      <c r="U156" s="21">
        <f>ROUND('2019'!V156/4,0)</f>
        <v>0</v>
      </c>
      <c r="V156" s="21">
        <f>ROUND('2019'!W156/4,0)</f>
        <v>0</v>
      </c>
      <c r="W156" s="21">
        <f>ROUND('2019'!X156/4,0)</f>
        <v>0</v>
      </c>
      <c r="X156" s="21">
        <f>ROUND('2019'!Y156/4,0)</f>
        <v>0</v>
      </c>
      <c r="Y156" s="21">
        <f>ROUND('2019'!Z156/4,0)</f>
        <v>0</v>
      </c>
      <c r="Z156" s="21">
        <f>ROUND('2019'!AB156/4,0)</f>
        <v>482</v>
      </c>
      <c r="AA156" s="21">
        <f>ROUND('2019'!AC156/4,0)</f>
        <v>0</v>
      </c>
      <c r="AB156" s="21">
        <f>ROUND('2019'!AD156/4,0)</f>
        <v>3930</v>
      </c>
      <c r="AC156" s="21">
        <f>ROUND('2019'!AE156/4,0)</f>
        <v>2684</v>
      </c>
      <c r="AD156" s="21">
        <f>ROUND('2019'!AF156/4,0)</f>
        <v>372</v>
      </c>
      <c r="AE156" s="21">
        <f>ROUND('2019'!AG156/4,0)</f>
        <v>0</v>
      </c>
      <c r="AF156" s="21">
        <f>ROUND('2019'!AH156/4,0)</f>
        <v>239</v>
      </c>
      <c r="AG156" s="21">
        <f>ROUND('2019'!AI156/4,0)</f>
        <v>0</v>
      </c>
      <c r="AH156" s="21">
        <f>ROUND('2019'!AJ156/4,0)</f>
        <v>0</v>
      </c>
      <c r="AI156" s="21">
        <f>ROUND('2019'!AK156/4,0)</f>
        <v>110</v>
      </c>
      <c r="AJ156" s="21">
        <f>ROUND('2019'!AM156/4,0)</f>
        <v>11</v>
      </c>
      <c r="AK156" s="21">
        <f>ROUND('2019'!AN156/4,0)</f>
        <v>0</v>
      </c>
      <c r="AL156" s="21">
        <f>ROUND('2019'!AO156/4,0)</f>
        <v>82</v>
      </c>
      <c r="AM156" s="21">
        <f>ROUND('2019'!AP156/4,0)</f>
        <v>56</v>
      </c>
      <c r="AN156" s="21">
        <f>ROUND('2019'!AQ156/4,0)</f>
        <v>4</v>
      </c>
      <c r="AO156" s="21">
        <f>ROUND('2019'!AR156/4,0)</f>
        <v>0</v>
      </c>
      <c r="AP156" s="21">
        <f>ROUND('2019'!AS156/4,0)</f>
        <v>2</v>
      </c>
      <c r="AQ156" s="21">
        <f>ROUND('2019'!AT156/4,0)</f>
        <v>0</v>
      </c>
      <c r="AR156" s="21">
        <f>ROUND('2019'!AU156/4,0)</f>
        <v>0</v>
      </c>
      <c r="AS156" s="21">
        <f>ROUND('2019'!AV156/4,0)</f>
        <v>2</v>
      </c>
      <c r="AT156" s="22">
        <f t="shared" si="17"/>
        <v>1803</v>
      </c>
      <c r="AU156" s="23">
        <f t="shared" si="17"/>
        <v>0</v>
      </c>
      <c r="AV156" s="23">
        <f t="shared" si="17"/>
        <v>14644</v>
      </c>
      <c r="AW156" s="23">
        <f t="shared" si="17"/>
        <v>10001</v>
      </c>
      <c r="AX156" s="23">
        <f t="shared" si="17"/>
        <v>1275</v>
      </c>
      <c r="AY156" s="23">
        <f t="shared" si="17"/>
        <v>0</v>
      </c>
      <c r="AZ156" s="23">
        <f t="shared" si="16"/>
        <v>836</v>
      </c>
      <c r="BA156" s="23">
        <f t="shared" si="12"/>
        <v>0</v>
      </c>
      <c r="BB156" s="23">
        <f t="shared" si="12"/>
        <v>0</v>
      </c>
      <c r="BC156" s="23">
        <f t="shared" si="12"/>
        <v>412</v>
      </c>
      <c r="BD156" s="24"/>
    </row>
    <row r="157" spans="1:56" s="33" customFormat="1" ht="15.75" customHeight="1" x14ac:dyDescent="0.25">
      <c r="A157" s="13">
        <v>1</v>
      </c>
      <c r="B157" s="32"/>
      <c r="C157" s="89"/>
      <c r="D157" s="89"/>
      <c r="E157" s="27" t="s">
        <v>19</v>
      </c>
      <c r="F157" s="27">
        <f>ROUND('2019'!F157/4,2)</f>
        <v>4714903.3899999997</v>
      </c>
      <c r="G157" s="27">
        <f>ROUND('2019'!G157/4,2)</f>
        <v>28528458.850000001</v>
      </c>
      <c r="H157" s="27">
        <f>ROUND('2019'!H157/4,2)</f>
        <v>10302452.83</v>
      </c>
      <c r="I157" s="27">
        <f>ROUND('2019'!I157/4,2)</f>
        <v>17351202.890000001</v>
      </c>
      <c r="J157" s="27">
        <f>ROUND('2019'!J157/4,2)</f>
        <v>874803.13</v>
      </c>
      <c r="K157" s="27">
        <f>ROUND('2019'!K157/4,2)</f>
        <v>0</v>
      </c>
      <c r="L157" s="27">
        <f>ROUND('2019'!L157/4,2)</f>
        <v>21641099.719999999</v>
      </c>
      <c r="M157" s="27">
        <f>ROUND('2019'!M157/4,2)</f>
        <v>0</v>
      </c>
      <c r="N157" s="27">
        <f>ROUND('2019'!N157/4,2)</f>
        <v>0</v>
      </c>
      <c r="O157" s="27">
        <f>ROUND('2019'!O157/4,2)</f>
        <v>5871298.1299999999</v>
      </c>
      <c r="P157" s="27">
        <f>ROUND('2019'!Q157/4,2)</f>
        <v>1664.14</v>
      </c>
      <c r="Q157" s="27">
        <f>ROUND('2019'!R157/4,2)</f>
        <v>20706.400000000001</v>
      </c>
      <c r="R157" s="27">
        <f>ROUND('2019'!S157/4,2)</f>
        <v>7720.31</v>
      </c>
      <c r="S157" s="27">
        <f>ROUND('2019'!T157/4,2)</f>
        <v>12986.09</v>
      </c>
      <c r="T157" s="27">
        <f>ROUND('2019'!U157/4,2)</f>
        <v>0</v>
      </c>
      <c r="U157" s="27">
        <f>ROUND('2019'!V157/4,2)</f>
        <v>0</v>
      </c>
      <c r="V157" s="27">
        <f>ROUND('2019'!W157/4,2)</f>
        <v>0</v>
      </c>
      <c r="W157" s="27">
        <f>ROUND('2019'!X157/4,2)</f>
        <v>0</v>
      </c>
      <c r="X157" s="27">
        <f>ROUND('2019'!Y157/4,2)</f>
        <v>0</v>
      </c>
      <c r="Y157" s="27">
        <f>ROUND('2019'!Z157/4,2)</f>
        <v>0</v>
      </c>
      <c r="Z157" s="27">
        <f>ROUND('2019'!AB157/4,2)</f>
        <v>1734782.69</v>
      </c>
      <c r="AA157" s="27">
        <f>ROUND('2019'!AC157/4,2)</f>
        <v>10584917.9</v>
      </c>
      <c r="AB157" s="27">
        <f>ROUND('2019'!AD157/4,2)</f>
        <v>3811456.21</v>
      </c>
      <c r="AC157" s="27">
        <f>ROUND('2019'!AE157/4,2)</f>
        <v>6411131.8899999997</v>
      </c>
      <c r="AD157" s="27">
        <f>ROUND('2019'!AF157/4,2)</f>
        <v>362329.81</v>
      </c>
      <c r="AE157" s="27">
        <f>ROUND('2019'!AG157/4,2)</f>
        <v>0</v>
      </c>
      <c r="AF157" s="27">
        <f>ROUND('2019'!AH157/4,2)</f>
        <v>8547325.0999999996</v>
      </c>
      <c r="AG157" s="27">
        <f>ROUND('2019'!AI157/4,2)</f>
        <v>0</v>
      </c>
      <c r="AH157" s="27">
        <f>ROUND('2019'!AJ157/4,2)</f>
        <v>0</v>
      </c>
      <c r="AI157" s="27">
        <f>ROUND('2019'!AK157/4,2)</f>
        <v>1933519.87</v>
      </c>
      <c r="AJ157" s="27">
        <f>ROUND('2019'!AM157/4,2)</f>
        <v>39199.96</v>
      </c>
      <c r="AK157" s="27">
        <f>ROUND('2019'!AN157/4,2)</f>
        <v>215564.92</v>
      </c>
      <c r="AL157" s="27">
        <f>ROUND('2019'!AO157/4,2)</f>
        <v>78984.679999999993</v>
      </c>
      <c r="AM157" s="27">
        <f>ROUND('2019'!AP157/4,2)</f>
        <v>132857.67000000001</v>
      </c>
      <c r="AN157" s="27">
        <f>ROUND('2019'!AQ157/4,2)</f>
        <v>3722.57</v>
      </c>
      <c r="AO157" s="27">
        <f>ROUND('2019'!AR157/4,2)</f>
        <v>0</v>
      </c>
      <c r="AP157" s="27">
        <f>ROUND('2019'!AS157/4,2)</f>
        <v>121238.66</v>
      </c>
      <c r="AQ157" s="27">
        <f>ROUND('2019'!AT157/4,2)</f>
        <v>0</v>
      </c>
      <c r="AR157" s="27">
        <f>ROUND('2019'!AU157/4,2)</f>
        <v>0</v>
      </c>
      <c r="AS157" s="27">
        <f>ROUND('2019'!AV157/4,2)</f>
        <v>55018.86</v>
      </c>
      <c r="AT157" s="28">
        <f t="shared" si="17"/>
        <v>6490550.1799999997</v>
      </c>
      <c r="AU157" s="29">
        <f t="shared" si="17"/>
        <v>39349648.07</v>
      </c>
      <c r="AV157" s="29">
        <f t="shared" si="17"/>
        <v>14200614.030000001</v>
      </c>
      <c r="AW157" s="29">
        <f t="shared" si="17"/>
        <v>23908178.539999999</v>
      </c>
      <c r="AX157" s="29">
        <f t="shared" si="17"/>
        <v>1240855.51</v>
      </c>
      <c r="AY157" s="29">
        <f t="shared" si="17"/>
        <v>0</v>
      </c>
      <c r="AZ157" s="29">
        <f t="shared" si="16"/>
        <v>30309663.479999997</v>
      </c>
      <c r="BA157" s="29">
        <f t="shared" si="12"/>
        <v>0</v>
      </c>
      <c r="BB157" s="29">
        <f t="shared" si="12"/>
        <v>0</v>
      </c>
      <c r="BC157" s="29">
        <f t="shared" si="12"/>
        <v>7859836.8600000003</v>
      </c>
      <c r="BD157" s="30">
        <f t="shared" si="13"/>
        <v>84009698.590000004</v>
      </c>
    </row>
    <row r="158" spans="1:56" s="25" customFormat="1" ht="18.75" customHeight="1" x14ac:dyDescent="0.25">
      <c r="A158" s="13">
        <v>1</v>
      </c>
      <c r="B158" s="20" t="s">
        <v>128</v>
      </c>
      <c r="C158" s="88">
        <v>80</v>
      </c>
      <c r="D158" s="88" t="s">
        <v>129</v>
      </c>
      <c r="E158" s="21" t="s">
        <v>18</v>
      </c>
      <c r="F158" s="21">
        <f>ROUND('2019'!F158/4,0)</f>
        <v>0</v>
      </c>
      <c r="G158" s="21">
        <f>ROUND('2019'!G158/4,0)</f>
        <v>0</v>
      </c>
      <c r="H158" s="21">
        <f>ROUND('2019'!H158/4,0)</f>
        <v>2219</v>
      </c>
      <c r="I158" s="21">
        <f>ROUND('2019'!I158/4,0)</f>
        <v>1144</v>
      </c>
      <c r="J158" s="21">
        <f>ROUND('2019'!J158/4,0)</f>
        <v>123</v>
      </c>
      <c r="K158" s="21">
        <f>ROUND('2019'!K158/4,0)</f>
        <v>0</v>
      </c>
      <c r="L158" s="21">
        <f>ROUND('2019'!L158/4,0)</f>
        <v>271</v>
      </c>
      <c r="M158" s="21">
        <f>ROUND('2019'!M158/4,0)</f>
        <v>0</v>
      </c>
      <c r="N158" s="21">
        <f>ROUND('2019'!N158/4,0)</f>
        <v>37</v>
      </c>
      <c r="O158" s="21">
        <f>ROUND('2019'!O158/4,0)</f>
        <v>74</v>
      </c>
      <c r="P158" s="21">
        <f>ROUND('2019'!Q158/4,0)</f>
        <v>0</v>
      </c>
      <c r="Q158" s="21">
        <f>ROUND('2019'!R158/4,0)</f>
        <v>0</v>
      </c>
      <c r="R158" s="21">
        <f>ROUND('2019'!S158/4,0)</f>
        <v>0</v>
      </c>
      <c r="S158" s="21">
        <f>ROUND('2019'!T158/4,0)</f>
        <v>0</v>
      </c>
      <c r="T158" s="21">
        <f>ROUND('2019'!U158/4,0)</f>
        <v>0</v>
      </c>
      <c r="U158" s="21">
        <f>ROUND('2019'!V158/4,0)</f>
        <v>0</v>
      </c>
      <c r="V158" s="21">
        <f>ROUND('2019'!W158/4,0)</f>
        <v>0</v>
      </c>
      <c r="W158" s="21">
        <f>ROUND('2019'!X158/4,0)</f>
        <v>0</v>
      </c>
      <c r="X158" s="21">
        <f>ROUND('2019'!Y158/4,0)</f>
        <v>0</v>
      </c>
      <c r="Y158" s="21">
        <f>ROUND('2019'!Z158/4,0)</f>
        <v>0</v>
      </c>
      <c r="Z158" s="21">
        <f>ROUND('2019'!AB158/4,0)</f>
        <v>0</v>
      </c>
      <c r="AA158" s="21">
        <f>ROUND('2019'!AC158/4,0)</f>
        <v>0</v>
      </c>
      <c r="AB158" s="21">
        <f>ROUND('2019'!AD158/4,0)</f>
        <v>911</v>
      </c>
      <c r="AC158" s="21">
        <f>ROUND('2019'!AE158/4,0)</f>
        <v>470</v>
      </c>
      <c r="AD158" s="21">
        <f>ROUND('2019'!AF158/4,0)</f>
        <v>58</v>
      </c>
      <c r="AE158" s="21">
        <f>ROUND('2019'!AG158/4,0)</f>
        <v>0</v>
      </c>
      <c r="AF158" s="21">
        <f>ROUND('2019'!AH158/4,0)</f>
        <v>110</v>
      </c>
      <c r="AG158" s="21">
        <f>ROUND('2019'!AI158/4,0)</f>
        <v>0</v>
      </c>
      <c r="AH158" s="21">
        <f>ROUND('2019'!AJ158/4,0)</f>
        <v>11</v>
      </c>
      <c r="AI158" s="21">
        <f>ROUND('2019'!AK158/4,0)</f>
        <v>35</v>
      </c>
      <c r="AJ158" s="21">
        <f>ROUND('2019'!AM158/4,0)</f>
        <v>0</v>
      </c>
      <c r="AK158" s="21">
        <f>ROUND('2019'!AN158/4,0)</f>
        <v>0</v>
      </c>
      <c r="AL158" s="21">
        <f>ROUND('2019'!AO158/4,0)</f>
        <v>26</v>
      </c>
      <c r="AM158" s="21">
        <f>ROUND('2019'!AP158/4,0)</f>
        <v>13</v>
      </c>
      <c r="AN158" s="21">
        <f>ROUND('2019'!AQ158/4,0)</f>
        <v>0</v>
      </c>
      <c r="AO158" s="21">
        <f>ROUND('2019'!AR158/4,0)</f>
        <v>0</v>
      </c>
      <c r="AP158" s="21">
        <f>ROUND('2019'!AS158/4,0)</f>
        <v>2</v>
      </c>
      <c r="AQ158" s="21">
        <f>ROUND('2019'!AT158/4,0)</f>
        <v>0</v>
      </c>
      <c r="AR158" s="21">
        <f>ROUND('2019'!AU158/4,0)</f>
        <v>0</v>
      </c>
      <c r="AS158" s="21">
        <f>ROUND('2019'!AV158/4,0)</f>
        <v>0</v>
      </c>
      <c r="AT158" s="22">
        <f t="shared" si="17"/>
        <v>0</v>
      </c>
      <c r="AU158" s="23">
        <f t="shared" si="17"/>
        <v>0</v>
      </c>
      <c r="AV158" s="23">
        <f t="shared" si="17"/>
        <v>3156</v>
      </c>
      <c r="AW158" s="23">
        <f t="shared" si="17"/>
        <v>1627</v>
      </c>
      <c r="AX158" s="23">
        <f t="shared" si="17"/>
        <v>181</v>
      </c>
      <c r="AY158" s="23">
        <f t="shared" si="17"/>
        <v>0</v>
      </c>
      <c r="AZ158" s="23">
        <f t="shared" si="16"/>
        <v>383</v>
      </c>
      <c r="BA158" s="23">
        <f t="shared" si="12"/>
        <v>0</v>
      </c>
      <c r="BB158" s="23">
        <f t="shared" si="12"/>
        <v>48</v>
      </c>
      <c r="BC158" s="29">
        <f t="shared" si="12"/>
        <v>109</v>
      </c>
      <c r="BD158" s="24"/>
    </row>
    <row r="159" spans="1:56" s="33" customFormat="1" ht="13.5" customHeight="1" x14ac:dyDescent="0.25">
      <c r="A159" s="13">
        <v>1</v>
      </c>
      <c r="B159" s="34"/>
      <c r="C159" s="89"/>
      <c r="D159" s="89"/>
      <c r="E159" s="27" t="s">
        <v>19</v>
      </c>
      <c r="F159" s="27">
        <f>ROUND('2019'!F159/4,2)</f>
        <v>0</v>
      </c>
      <c r="G159" s="27">
        <f>ROUND('2019'!G159/4,2)</f>
        <v>3181512.53</v>
      </c>
      <c r="H159" s="27">
        <f>ROUND('2019'!H159/4,2)</f>
        <v>1485329.53</v>
      </c>
      <c r="I159" s="27">
        <f>ROUND('2019'!I159/4,2)</f>
        <v>1576885.69</v>
      </c>
      <c r="J159" s="27">
        <f>ROUND('2019'!J159/4,2)</f>
        <v>119297.31</v>
      </c>
      <c r="K159" s="27">
        <f>ROUND('2019'!K159/4,2)</f>
        <v>0</v>
      </c>
      <c r="L159" s="27">
        <f>ROUND('2019'!L159/4,2)</f>
        <v>11802436.91</v>
      </c>
      <c r="M159" s="27">
        <f>ROUND('2019'!M159/4,2)</f>
        <v>0</v>
      </c>
      <c r="N159" s="27">
        <f>ROUND('2019'!N159/4,2)</f>
        <v>3150001.15</v>
      </c>
      <c r="O159" s="27">
        <f>ROUND('2019'!O159/4,2)</f>
        <v>1640859.72</v>
      </c>
      <c r="P159" s="27">
        <f>ROUND('2019'!Q159/4,2)</f>
        <v>0</v>
      </c>
      <c r="Q159" s="27">
        <f>ROUND('2019'!R159/4,2)</f>
        <v>0</v>
      </c>
      <c r="R159" s="27">
        <f>ROUND('2019'!S159/4,2)</f>
        <v>0</v>
      </c>
      <c r="S159" s="27">
        <f>ROUND('2019'!T159/4,2)</f>
        <v>0</v>
      </c>
      <c r="T159" s="27">
        <f>ROUND('2019'!U159/4,2)</f>
        <v>0</v>
      </c>
      <c r="U159" s="27">
        <f>ROUND('2019'!V159/4,2)</f>
        <v>0</v>
      </c>
      <c r="V159" s="27">
        <f>ROUND('2019'!W159/4,2)</f>
        <v>0</v>
      </c>
      <c r="W159" s="27">
        <f>ROUND('2019'!X159/4,2)</f>
        <v>0</v>
      </c>
      <c r="X159" s="27">
        <f>ROUND('2019'!Y159/4,2)</f>
        <v>0</v>
      </c>
      <c r="Y159" s="27">
        <f>ROUND('2019'!Z159/4,2)</f>
        <v>0</v>
      </c>
      <c r="Z159" s="27">
        <f>ROUND('2019'!AB159/4,2)</f>
        <v>0</v>
      </c>
      <c r="AA159" s="27">
        <f>ROUND('2019'!AC159/4,2)</f>
        <v>1322601.3</v>
      </c>
      <c r="AB159" s="27">
        <f>ROUND('2019'!AD159/4,2)</f>
        <v>609806.66</v>
      </c>
      <c r="AC159" s="27">
        <f>ROUND('2019'!AE159/4,2)</f>
        <v>656912.35</v>
      </c>
      <c r="AD159" s="27">
        <f>ROUND('2019'!AF159/4,2)</f>
        <v>55882.29</v>
      </c>
      <c r="AE159" s="27">
        <f>ROUND('2019'!AG159/4,2)</f>
        <v>0</v>
      </c>
      <c r="AF159" s="27">
        <f>ROUND('2019'!AH159/4,2)</f>
        <v>4661466.68</v>
      </c>
      <c r="AG159" s="27">
        <f>ROUND('2019'!AI159/4,2)</f>
        <v>0</v>
      </c>
      <c r="AH159" s="27">
        <f>ROUND('2019'!AJ159/4,2)</f>
        <v>935603.45</v>
      </c>
      <c r="AI159" s="27">
        <f>ROUND('2019'!AK159/4,2)</f>
        <v>751064.07</v>
      </c>
      <c r="AJ159" s="27">
        <f>ROUND('2019'!AM159/4,2)</f>
        <v>0</v>
      </c>
      <c r="AK159" s="27">
        <f>ROUND('2019'!AN159/4,2)</f>
        <v>35233.96</v>
      </c>
      <c r="AL159" s="27">
        <f>ROUND('2019'!AO159/4,2)</f>
        <v>17187.34</v>
      </c>
      <c r="AM159" s="27">
        <f>ROUND('2019'!AP159/4,2)</f>
        <v>18046.63</v>
      </c>
      <c r="AN159" s="27">
        <f>ROUND('2019'!AQ159/4,2)</f>
        <v>0</v>
      </c>
      <c r="AO159" s="27">
        <f>ROUND('2019'!AR159/4,2)</f>
        <v>0</v>
      </c>
      <c r="AP159" s="27">
        <f>ROUND('2019'!AS159/4,2)</f>
        <v>66120.100000000006</v>
      </c>
      <c r="AQ159" s="27">
        <f>ROUND('2019'!AT159/4,2)</f>
        <v>0</v>
      </c>
      <c r="AR159" s="27">
        <f>ROUND('2019'!AU159/4,2)</f>
        <v>0</v>
      </c>
      <c r="AS159" s="27">
        <f>ROUND('2019'!AV159/4,2)</f>
        <v>0</v>
      </c>
      <c r="AT159" s="28">
        <f t="shared" si="17"/>
        <v>0</v>
      </c>
      <c r="AU159" s="29">
        <f t="shared" si="17"/>
        <v>4539347.79</v>
      </c>
      <c r="AV159" s="29">
        <f t="shared" si="17"/>
        <v>2112323.5300000003</v>
      </c>
      <c r="AW159" s="29">
        <f t="shared" si="17"/>
        <v>2251844.67</v>
      </c>
      <c r="AX159" s="29">
        <f t="shared" si="17"/>
        <v>175179.6</v>
      </c>
      <c r="AY159" s="29">
        <f t="shared" si="17"/>
        <v>0</v>
      </c>
      <c r="AZ159" s="29">
        <f t="shared" si="16"/>
        <v>16530023.689999999</v>
      </c>
      <c r="BA159" s="29">
        <f t="shared" si="12"/>
        <v>0</v>
      </c>
      <c r="BB159" s="29">
        <f t="shared" si="12"/>
        <v>4085604.5999999996</v>
      </c>
      <c r="BC159" s="29">
        <f t="shared" si="12"/>
        <v>2391923.79</v>
      </c>
      <c r="BD159" s="30">
        <f t="shared" si="13"/>
        <v>23461295.27</v>
      </c>
    </row>
    <row r="160" spans="1:56" s="25" customFormat="1" ht="18" customHeight="1" x14ac:dyDescent="0.25">
      <c r="A160" s="13">
        <v>1</v>
      </c>
      <c r="B160" s="20" t="s">
        <v>130</v>
      </c>
      <c r="C160" s="88">
        <v>81</v>
      </c>
      <c r="D160" s="88" t="s">
        <v>131</v>
      </c>
      <c r="E160" s="21" t="s">
        <v>18</v>
      </c>
      <c r="F160" s="21">
        <f>ROUND('2019'!F160/4,0)</f>
        <v>966</v>
      </c>
      <c r="G160" s="21">
        <f>ROUND('2019'!G160/4,0)</f>
        <v>0</v>
      </c>
      <c r="H160" s="21">
        <f>ROUND('2019'!H160/4,0)</f>
        <v>4267</v>
      </c>
      <c r="I160" s="21">
        <f>ROUND('2019'!I160/4,0)</f>
        <v>3442</v>
      </c>
      <c r="J160" s="21">
        <f>ROUND('2019'!J160/4,0)</f>
        <v>1044</v>
      </c>
      <c r="K160" s="21">
        <f>ROUND('2019'!K160/4,0)</f>
        <v>0</v>
      </c>
      <c r="L160" s="21">
        <f>ROUND('2019'!L160/4,0)</f>
        <v>454</v>
      </c>
      <c r="M160" s="21">
        <f>ROUND('2019'!M160/4,0)</f>
        <v>0</v>
      </c>
      <c r="N160" s="21">
        <f>ROUND('2019'!N160/4,0)</f>
        <v>0</v>
      </c>
      <c r="O160" s="21">
        <f>ROUND('2019'!O160/4,0)</f>
        <v>166</v>
      </c>
      <c r="P160" s="21">
        <f>ROUND('2019'!Q160/4,0)</f>
        <v>1</v>
      </c>
      <c r="Q160" s="21">
        <f>ROUND('2019'!R160/4,0)</f>
        <v>0</v>
      </c>
      <c r="R160" s="21">
        <f>ROUND('2019'!S160/4,0)</f>
        <v>4</v>
      </c>
      <c r="S160" s="21">
        <f>ROUND('2019'!T160/4,0)</f>
        <v>3</v>
      </c>
      <c r="T160" s="21">
        <f>ROUND('2019'!U160/4,0)</f>
        <v>2</v>
      </c>
      <c r="U160" s="21">
        <f>ROUND('2019'!V160/4,0)</f>
        <v>0</v>
      </c>
      <c r="V160" s="21">
        <f>ROUND('2019'!W160/4,0)</f>
        <v>0</v>
      </c>
      <c r="W160" s="21">
        <f>ROUND('2019'!X160/4,0)</f>
        <v>0</v>
      </c>
      <c r="X160" s="21">
        <f>ROUND('2019'!Y160/4,0)</f>
        <v>0</v>
      </c>
      <c r="Y160" s="21">
        <f>ROUND('2019'!Z160/4,0)</f>
        <v>0</v>
      </c>
      <c r="Z160" s="21">
        <f>ROUND('2019'!AB160/4,0)</f>
        <v>730</v>
      </c>
      <c r="AA160" s="21">
        <f>ROUND('2019'!AC160/4,0)</f>
        <v>0</v>
      </c>
      <c r="AB160" s="21">
        <f>ROUND('2019'!AD160/4,0)</f>
        <v>3445</v>
      </c>
      <c r="AC160" s="21">
        <f>ROUND('2019'!AE160/4,0)</f>
        <v>2779</v>
      </c>
      <c r="AD160" s="21">
        <f>ROUND('2019'!AF160/4,0)</f>
        <v>738</v>
      </c>
      <c r="AE160" s="21">
        <f>ROUND('2019'!AG160/4,0)</f>
        <v>0</v>
      </c>
      <c r="AF160" s="21">
        <f>ROUND('2019'!AH160/4,0)</f>
        <v>311</v>
      </c>
      <c r="AG160" s="21">
        <f>ROUND('2019'!AI160/4,0)</f>
        <v>0</v>
      </c>
      <c r="AH160" s="21">
        <f>ROUND('2019'!AJ160/4,0)</f>
        <v>0</v>
      </c>
      <c r="AI160" s="21">
        <f>ROUND('2019'!AK160/4,0)</f>
        <v>149</v>
      </c>
      <c r="AJ160" s="21">
        <f>ROUND('2019'!AM160/4,0)</f>
        <v>8</v>
      </c>
      <c r="AK160" s="21">
        <f>ROUND('2019'!AN160/4,0)</f>
        <v>0</v>
      </c>
      <c r="AL160" s="21">
        <f>ROUND('2019'!AO160/4,0)</f>
        <v>39</v>
      </c>
      <c r="AM160" s="21">
        <f>ROUND('2019'!AP160/4,0)</f>
        <v>31</v>
      </c>
      <c r="AN160" s="21">
        <f>ROUND('2019'!AQ160/4,0)</f>
        <v>4</v>
      </c>
      <c r="AO160" s="21">
        <f>ROUND('2019'!AR160/4,0)</f>
        <v>0</v>
      </c>
      <c r="AP160" s="21">
        <f>ROUND('2019'!AS160/4,0)</f>
        <v>3</v>
      </c>
      <c r="AQ160" s="21">
        <f>ROUND('2019'!AT160/4,0)</f>
        <v>0</v>
      </c>
      <c r="AR160" s="21">
        <f>ROUND('2019'!AU160/4,0)</f>
        <v>0</v>
      </c>
      <c r="AS160" s="21">
        <f>ROUND('2019'!AV160/4,0)</f>
        <v>1</v>
      </c>
      <c r="AT160" s="22">
        <f t="shared" si="17"/>
        <v>1705</v>
      </c>
      <c r="AU160" s="23">
        <f t="shared" si="17"/>
        <v>0</v>
      </c>
      <c r="AV160" s="23">
        <f t="shared" si="17"/>
        <v>7755</v>
      </c>
      <c r="AW160" s="23">
        <f t="shared" si="17"/>
        <v>6255</v>
      </c>
      <c r="AX160" s="23">
        <f t="shared" si="17"/>
        <v>1788</v>
      </c>
      <c r="AY160" s="23">
        <f t="shared" si="17"/>
        <v>0</v>
      </c>
      <c r="AZ160" s="23">
        <f t="shared" si="16"/>
        <v>768</v>
      </c>
      <c r="BA160" s="23">
        <f t="shared" si="12"/>
        <v>0</v>
      </c>
      <c r="BB160" s="23">
        <f t="shared" si="12"/>
        <v>0</v>
      </c>
      <c r="BC160" s="23">
        <f t="shared" si="12"/>
        <v>316</v>
      </c>
      <c r="BD160" s="24"/>
    </row>
    <row r="161" spans="1:56" s="33" customFormat="1" ht="18" customHeight="1" x14ac:dyDescent="0.25">
      <c r="A161" s="13">
        <v>1</v>
      </c>
      <c r="B161" s="32"/>
      <c r="C161" s="89"/>
      <c r="D161" s="89"/>
      <c r="E161" s="27" t="s">
        <v>19</v>
      </c>
      <c r="F161" s="27">
        <f>ROUND('2019'!F161/4,2)</f>
        <v>3451233.24</v>
      </c>
      <c r="G161" s="27">
        <f>ROUND('2019'!G161/4,2)</f>
        <v>14689983.630000001</v>
      </c>
      <c r="H161" s="27">
        <f>ROUND('2019'!H161/4,2)</f>
        <v>4986424.8099999996</v>
      </c>
      <c r="I161" s="27">
        <f>ROUND('2019'!I161/4,2)</f>
        <v>8687614.4600000009</v>
      </c>
      <c r="J161" s="27">
        <f>ROUND('2019'!J161/4,2)</f>
        <v>1015944.36</v>
      </c>
      <c r="K161" s="27">
        <f>ROUND('2019'!K161/4,2)</f>
        <v>0</v>
      </c>
      <c r="L161" s="27">
        <f>ROUND('2019'!L161/4,2)</f>
        <v>16594752.4</v>
      </c>
      <c r="M161" s="27">
        <f>ROUND('2019'!M161/4,2)</f>
        <v>0</v>
      </c>
      <c r="N161" s="27">
        <f>ROUND('2019'!N161/4,2)</f>
        <v>0</v>
      </c>
      <c r="O161" s="27">
        <f>ROUND('2019'!O161/4,2)</f>
        <v>3523327.27</v>
      </c>
      <c r="P161" s="27">
        <f>ROUND('2019'!Q161/4,2)</f>
        <v>3335.34</v>
      </c>
      <c r="Q161" s="27">
        <f>ROUND('2019'!R161/4,2)</f>
        <v>13402.48</v>
      </c>
      <c r="R161" s="27">
        <f>ROUND('2019'!S161/4,2)</f>
        <v>4253.0200000000004</v>
      </c>
      <c r="S161" s="27">
        <f>ROUND('2019'!T161/4,2)</f>
        <v>7409.83</v>
      </c>
      <c r="T161" s="27">
        <f>ROUND('2019'!U161/4,2)</f>
        <v>1739.63</v>
      </c>
      <c r="U161" s="27">
        <f>ROUND('2019'!V161/4,2)</f>
        <v>0</v>
      </c>
      <c r="V161" s="27">
        <f>ROUND('2019'!W161/4,2)</f>
        <v>0</v>
      </c>
      <c r="W161" s="27">
        <f>ROUND('2019'!X161/4,2)</f>
        <v>0</v>
      </c>
      <c r="X161" s="27">
        <f>ROUND('2019'!Y161/4,2)</f>
        <v>0</v>
      </c>
      <c r="Y161" s="27">
        <f>ROUND('2019'!Z161/4,2)</f>
        <v>0</v>
      </c>
      <c r="Z161" s="27">
        <f>ROUND('2019'!AB161/4,2)</f>
        <v>2606769.2599999998</v>
      </c>
      <c r="AA161" s="27">
        <f>ROUND('2019'!AC161/4,2)</f>
        <v>11756703.52</v>
      </c>
      <c r="AB161" s="27">
        <f>ROUND('2019'!AD161/4,2)</f>
        <v>4025243.23</v>
      </c>
      <c r="AC161" s="27">
        <f>ROUND('2019'!AE161/4,2)</f>
        <v>7012992.7999999998</v>
      </c>
      <c r="AD161" s="27">
        <f>ROUND('2019'!AF161/4,2)</f>
        <v>718467.5</v>
      </c>
      <c r="AE161" s="27">
        <f>ROUND('2019'!AG161/4,2)</f>
        <v>0</v>
      </c>
      <c r="AF161" s="27">
        <f>ROUND('2019'!AH161/4,2)</f>
        <v>11044667.99</v>
      </c>
      <c r="AG161" s="27">
        <f>ROUND('2019'!AI161/4,2)</f>
        <v>0</v>
      </c>
      <c r="AH161" s="27">
        <f>ROUND('2019'!AJ161/4,2)</f>
        <v>0</v>
      </c>
      <c r="AI161" s="27">
        <f>ROUND('2019'!AK161/4,2)</f>
        <v>3180408.02</v>
      </c>
      <c r="AJ161" s="27">
        <f>ROUND('2019'!AM161/4,2)</f>
        <v>29601.05</v>
      </c>
      <c r="AK161" s="27">
        <f>ROUND('2019'!AN161/4,2)</f>
        <v>126587.08</v>
      </c>
      <c r="AL161" s="27">
        <f>ROUND('2019'!AO161/4,2)</f>
        <v>44892.95</v>
      </c>
      <c r="AM161" s="27">
        <f>ROUND('2019'!AP161/4,2)</f>
        <v>78214.880000000005</v>
      </c>
      <c r="AN161" s="27">
        <f>ROUND('2019'!AQ161/4,2)</f>
        <v>3479.26</v>
      </c>
      <c r="AO161" s="27">
        <f>ROUND('2019'!AR161/4,2)</f>
        <v>0</v>
      </c>
      <c r="AP161" s="27">
        <f>ROUND('2019'!AS161/4,2)</f>
        <v>111001.69</v>
      </c>
      <c r="AQ161" s="27">
        <f>ROUND('2019'!AT161/4,2)</f>
        <v>0</v>
      </c>
      <c r="AR161" s="27">
        <f>ROUND('2019'!AU161/4,2)</f>
        <v>0</v>
      </c>
      <c r="AS161" s="27">
        <f>ROUND('2019'!AV161/4,2)</f>
        <v>20171.72</v>
      </c>
      <c r="AT161" s="28">
        <f t="shared" si="17"/>
        <v>6090938.8899999997</v>
      </c>
      <c r="AU161" s="29">
        <f t="shared" si="17"/>
        <v>26586676.710000001</v>
      </c>
      <c r="AV161" s="29">
        <f t="shared" si="17"/>
        <v>9060814.0099999998</v>
      </c>
      <c r="AW161" s="29">
        <f t="shared" si="17"/>
        <v>15786231.970000001</v>
      </c>
      <c r="AX161" s="29">
        <f t="shared" si="17"/>
        <v>1739630.75</v>
      </c>
      <c r="AY161" s="29">
        <f t="shared" si="17"/>
        <v>0</v>
      </c>
      <c r="AZ161" s="29">
        <f t="shared" si="16"/>
        <v>27750422.079999998</v>
      </c>
      <c r="BA161" s="29">
        <f t="shared" si="12"/>
        <v>0</v>
      </c>
      <c r="BB161" s="29">
        <f t="shared" si="12"/>
        <v>0</v>
      </c>
      <c r="BC161" s="29">
        <f t="shared" si="12"/>
        <v>6723907.0099999998</v>
      </c>
      <c r="BD161" s="30">
        <f t="shared" si="13"/>
        <v>67151944.689999998</v>
      </c>
    </row>
    <row r="162" spans="1:56" s="25" customFormat="1" ht="16.5" customHeight="1" x14ac:dyDescent="0.25">
      <c r="A162" s="13">
        <v>1</v>
      </c>
      <c r="B162" s="20" t="s">
        <v>132</v>
      </c>
      <c r="C162" s="88">
        <v>82</v>
      </c>
      <c r="D162" s="88" t="s">
        <v>133</v>
      </c>
      <c r="E162" s="21" t="s">
        <v>18</v>
      </c>
      <c r="F162" s="21">
        <f>ROUND('2019'!F162/4,0)</f>
        <v>1186</v>
      </c>
      <c r="G162" s="21">
        <f>ROUND('2019'!G162/4,0)</f>
        <v>0</v>
      </c>
      <c r="H162" s="21">
        <f>ROUND('2019'!H162/4,0)</f>
        <v>10965</v>
      </c>
      <c r="I162" s="21">
        <f>ROUND('2019'!I162/4,0)</f>
        <v>5586</v>
      </c>
      <c r="J162" s="21">
        <f>ROUND('2019'!J162/4,0)</f>
        <v>1780</v>
      </c>
      <c r="K162" s="21">
        <f>ROUND('2019'!K162/4,0)</f>
        <v>183</v>
      </c>
      <c r="L162" s="21">
        <f>ROUND('2019'!L162/4,0)</f>
        <v>533</v>
      </c>
      <c r="M162" s="21">
        <f>ROUND('2019'!M162/4,0)</f>
        <v>0</v>
      </c>
      <c r="N162" s="21">
        <f>ROUND('2019'!N162/4,0)</f>
        <v>0</v>
      </c>
      <c r="O162" s="21">
        <f>ROUND('2019'!O162/4,0)</f>
        <v>274</v>
      </c>
      <c r="P162" s="21">
        <f>ROUND('2019'!Q162/4,0)</f>
        <v>4</v>
      </c>
      <c r="Q162" s="21">
        <f>ROUND('2019'!R162/4,0)</f>
        <v>0</v>
      </c>
      <c r="R162" s="21">
        <f>ROUND('2019'!S162/4,0)</f>
        <v>14</v>
      </c>
      <c r="S162" s="21">
        <f>ROUND('2019'!T162/4,0)</f>
        <v>7</v>
      </c>
      <c r="T162" s="21">
        <f>ROUND('2019'!U162/4,0)</f>
        <v>2</v>
      </c>
      <c r="U162" s="21">
        <f>ROUND('2019'!V162/4,0)</f>
        <v>0</v>
      </c>
      <c r="V162" s="21">
        <f>ROUND('2019'!W162/4,0)</f>
        <v>1</v>
      </c>
      <c r="W162" s="21">
        <f>ROUND('2019'!X162/4,0)</f>
        <v>0</v>
      </c>
      <c r="X162" s="21">
        <f>ROUND('2019'!Y162/4,0)</f>
        <v>0</v>
      </c>
      <c r="Y162" s="21">
        <f>ROUND('2019'!Z162/4,0)</f>
        <v>0</v>
      </c>
      <c r="Z162" s="21">
        <f>ROUND('2019'!AB162/4,0)</f>
        <v>45</v>
      </c>
      <c r="AA162" s="21">
        <f>ROUND('2019'!AC162/4,0)</f>
        <v>0</v>
      </c>
      <c r="AB162" s="21">
        <f>ROUND('2019'!AD162/4,0)</f>
        <v>1154</v>
      </c>
      <c r="AC162" s="21">
        <f>ROUND('2019'!AE162/4,0)</f>
        <v>588</v>
      </c>
      <c r="AD162" s="21">
        <f>ROUND('2019'!AF162/4,0)</f>
        <v>31</v>
      </c>
      <c r="AE162" s="21">
        <f>ROUND('2019'!AG162/4,0)</f>
        <v>6</v>
      </c>
      <c r="AF162" s="21">
        <f>ROUND('2019'!AH162/4,0)</f>
        <v>27</v>
      </c>
      <c r="AG162" s="21">
        <f>ROUND('2019'!AI162/4,0)</f>
        <v>0</v>
      </c>
      <c r="AH162" s="21">
        <f>ROUND('2019'!AJ162/4,0)</f>
        <v>0</v>
      </c>
      <c r="AI162" s="21">
        <f>ROUND('2019'!AK162/4,0)</f>
        <v>6</v>
      </c>
      <c r="AJ162" s="21">
        <f>ROUND('2019'!AM162/4,0)</f>
        <v>18</v>
      </c>
      <c r="AK162" s="21">
        <f>ROUND('2019'!AN162/4,0)</f>
        <v>0</v>
      </c>
      <c r="AL162" s="21">
        <f>ROUND('2019'!AO162/4,0)</f>
        <v>135</v>
      </c>
      <c r="AM162" s="21">
        <f>ROUND('2019'!AP162/4,0)</f>
        <v>69</v>
      </c>
      <c r="AN162" s="21">
        <f>ROUND('2019'!AQ162/4,0)</f>
        <v>13</v>
      </c>
      <c r="AO162" s="21">
        <f>ROUND('2019'!AR162/4,0)</f>
        <v>0</v>
      </c>
      <c r="AP162" s="21">
        <f>ROUND('2019'!AS162/4,0)</f>
        <v>8</v>
      </c>
      <c r="AQ162" s="21">
        <f>ROUND('2019'!AT162/4,0)</f>
        <v>0</v>
      </c>
      <c r="AR162" s="21">
        <f>ROUND('2019'!AU162/4,0)</f>
        <v>0</v>
      </c>
      <c r="AS162" s="21">
        <f>ROUND('2019'!AV162/4,0)</f>
        <v>2</v>
      </c>
      <c r="AT162" s="22">
        <f t="shared" si="17"/>
        <v>1253</v>
      </c>
      <c r="AU162" s="23">
        <f t="shared" si="17"/>
        <v>0</v>
      </c>
      <c r="AV162" s="23">
        <f t="shared" si="17"/>
        <v>12268</v>
      </c>
      <c r="AW162" s="23">
        <f t="shared" si="17"/>
        <v>6250</v>
      </c>
      <c r="AX162" s="23">
        <f t="shared" si="17"/>
        <v>1826</v>
      </c>
      <c r="AY162" s="23">
        <f t="shared" si="17"/>
        <v>189</v>
      </c>
      <c r="AZ162" s="23">
        <f t="shared" si="16"/>
        <v>569</v>
      </c>
      <c r="BA162" s="23">
        <f t="shared" si="12"/>
        <v>0</v>
      </c>
      <c r="BB162" s="23">
        <f t="shared" si="12"/>
        <v>0</v>
      </c>
      <c r="BC162" s="23">
        <f t="shared" si="12"/>
        <v>282</v>
      </c>
      <c r="BD162" s="24"/>
    </row>
    <row r="163" spans="1:56" s="33" customFormat="1" x14ac:dyDescent="0.25">
      <c r="A163" s="13">
        <v>1</v>
      </c>
      <c r="B163" s="43"/>
      <c r="C163" s="89"/>
      <c r="D163" s="89"/>
      <c r="E163" s="27" t="s">
        <v>19</v>
      </c>
      <c r="F163" s="27">
        <f>ROUND('2019'!F163/4,2)</f>
        <v>3520534.92</v>
      </c>
      <c r="G163" s="27">
        <f>ROUND('2019'!G163/4,2)</f>
        <v>27525627.760000002</v>
      </c>
      <c r="H163" s="27">
        <f>ROUND('2019'!H163/4,2)</f>
        <v>10365319.74</v>
      </c>
      <c r="I163" s="27">
        <f>ROUND('2019'!I163/4,2)</f>
        <v>15717199.310000001</v>
      </c>
      <c r="J163" s="27">
        <f>ROUND('2019'!J163/4,2)</f>
        <v>1443108.71</v>
      </c>
      <c r="K163" s="27">
        <f>ROUND('2019'!K163/4,2)</f>
        <v>1238050.3700000001</v>
      </c>
      <c r="L163" s="27">
        <f>ROUND('2019'!L163/4,2)</f>
        <v>18120416.760000002</v>
      </c>
      <c r="M163" s="27">
        <f>ROUND('2019'!M163/4,2)</f>
        <v>0</v>
      </c>
      <c r="N163" s="27">
        <f>ROUND('2019'!N163/4,2)</f>
        <v>0</v>
      </c>
      <c r="O163" s="27">
        <f>ROUND('2019'!O163/4,2)</f>
        <v>4719514.26</v>
      </c>
      <c r="P163" s="27">
        <f>ROUND('2019'!Q163/4,2)</f>
        <v>10476.44</v>
      </c>
      <c r="Q163" s="27">
        <f>ROUND('2019'!R163/4,2)</f>
        <v>33710.99</v>
      </c>
      <c r="R163" s="27">
        <f>ROUND('2019'!S163/4,2)</f>
        <v>12808.71</v>
      </c>
      <c r="S163" s="27">
        <f>ROUND('2019'!T163/4,2)</f>
        <v>19422.169999999998</v>
      </c>
      <c r="T163" s="27">
        <f>ROUND('2019'!U163/4,2)</f>
        <v>1480.11</v>
      </c>
      <c r="U163" s="27">
        <f>ROUND('2019'!V163/4,2)</f>
        <v>0</v>
      </c>
      <c r="V163" s="27">
        <f>ROUND('2019'!W163/4,2)</f>
        <v>38677.519999999997</v>
      </c>
      <c r="W163" s="27">
        <f>ROUND('2019'!X163/4,2)</f>
        <v>0</v>
      </c>
      <c r="X163" s="27">
        <f>ROUND('2019'!Y163/4,2)</f>
        <v>0</v>
      </c>
      <c r="Y163" s="27">
        <f>ROUND('2019'!Z163/4,2)</f>
        <v>0</v>
      </c>
      <c r="Z163" s="27">
        <f>ROUND('2019'!AB163/4,2)</f>
        <v>132094.07999999999</v>
      </c>
      <c r="AA163" s="27">
        <f>ROUND('2019'!AC163/4,2)</f>
        <v>2768654.58</v>
      </c>
      <c r="AB163" s="27">
        <f>ROUND('2019'!AD163/4,2)</f>
        <v>1090277.32</v>
      </c>
      <c r="AC163" s="27">
        <f>ROUND('2019'!AE163/4,2)</f>
        <v>1653215.37</v>
      </c>
      <c r="AD163" s="27">
        <f>ROUND('2019'!AF163/4,2)</f>
        <v>25161.9</v>
      </c>
      <c r="AE163" s="27">
        <f>ROUND('2019'!AG163/4,2)</f>
        <v>36975.760000000002</v>
      </c>
      <c r="AF163" s="27">
        <f>ROUND('2019'!AH163/4,2)</f>
        <v>908921.65</v>
      </c>
      <c r="AG163" s="27">
        <f>ROUND('2019'!AI163/4,2)</f>
        <v>0</v>
      </c>
      <c r="AH163" s="27">
        <f>ROUND('2019'!AJ163/4,2)</f>
        <v>0</v>
      </c>
      <c r="AI163" s="27">
        <f>ROUND('2019'!AK163/4,2)</f>
        <v>106820.28</v>
      </c>
      <c r="AJ163" s="27">
        <f>ROUND('2019'!AM163/4,2)</f>
        <v>53596.79</v>
      </c>
      <c r="AK163" s="27">
        <f>ROUND('2019'!AN163/4,2)</f>
        <v>331380.37</v>
      </c>
      <c r="AL163" s="27">
        <f>ROUND('2019'!AO163/4,2)</f>
        <v>127574.74</v>
      </c>
      <c r="AM163" s="27">
        <f>ROUND('2019'!AP163/4,2)</f>
        <v>193444.84</v>
      </c>
      <c r="AN163" s="27">
        <f>ROUND('2019'!AQ163/4,2)</f>
        <v>10360.780000000001</v>
      </c>
      <c r="AO163" s="27">
        <f>ROUND('2019'!AR163/4,2)</f>
        <v>0</v>
      </c>
      <c r="AP163" s="27">
        <f>ROUND('2019'!AS163/4,2)</f>
        <v>270742.62</v>
      </c>
      <c r="AQ163" s="27">
        <f>ROUND('2019'!AT163/4,2)</f>
        <v>0</v>
      </c>
      <c r="AR163" s="27">
        <f>ROUND('2019'!AU163/4,2)</f>
        <v>0</v>
      </c>
      <c r="AS163" s="27">
        <f>ROUND('2019'!AV163/4,2)</f>
        <v>29132.81</v>
      </c>
      <c r="AT163" s="28">
        <f t="shared" si="17"/>
        <v>3716702.23</v>
      </c>
      <c r="AU163" s="29">
        <f t="shared" si="17"/>
        <v>30659373.700000003</v>
      </c>
      <c r="AV163" s="29">
        <f t="shared" si="17"/>
        <v>11595980.51</v>
      </c>
      <c r="AW163" s="29">
        <f t="shared" si="17"/>
        <v>17583281.690000001</v>
      </c>
      <c r="AX163" s="29">
        <f t="shared" si="17"/>
        <v>1480111.5</v>
      </c>
      <c r="AY163" s="29">
        <f t="shared" si="17"/>
        <v>1275026.1300000001</v>
      </c>
      <c r="AZ163" s="29">
        <f t="shared" si="16"/>
        <v>19338758.550000001</v>
      </c>
      <c r="BA163" s="29">
        <f t="shared" si="12"/>
        <v>0</v>
      </c>
      <c r="BB163" s="29">
        <f t="shared" si="12"/>
        <v>0</v>
      </c>
      <c r="BC163" s="29">
        <f t="shared" si="12"/>
        <v>4855467.3499999996</v>
      </c>
      <c r="BD163" s="30">
        <f t="shared" si="13"/>
        <v>59845327.960000001</v>
      </c>
    </row>
    <row r="164" spans="1:56" s="25" customFormat="1" ht="19.5" customHeight="1" x14ac:dyDescent="0.25">
      <c r="A164" s="13">
        <v>1</v>
      </c>
      <c r="B164" s="20" t="s">
        <v>134</v>
      </c>
      <c r="C164" s="88">
        <v>83</v>
      </c>
      <c r="D164" s="88" t="s">
        <v>135</v>
      </c>
      <c r="E164" s="21" t="s">
        <v>18</v>
      </c>
      <c r="F164" s="21">
        <f>ROUND('2019'!F164/4,0)</f>
        <v>1055</v>
      </c>
      <c r="G164" s="21">
        <f>ROUND('2019'!G164/4,0)</f>
        <v>0</v>
      </c>
      <c r="H164" s="21">
        <f>ROUND('2019'!H164/4,0)</f>
        <v>9192</v>
      </c>
      <c r="I164" s="21">
        <f>ROUND('2019'!I164/4,0)</f>
        <v>7962</v>
      </c>
      <c r="J164" s="21">
        <f>ROUND('2019'!J164/4,0)</f>
        <v>2220</v>
      </c>
      <c r="K164" s="21">
        <f>ROUND('2019'!K164/4,0)</f>
        <v>0</v>
      </c>
      <c r="L164" s="21">
        <f>ROUND('2019'!L164/4,0)</f>
        <v>504</v>
      </c>
      <c r="M164" s="21">
        <f>ROUND('2019'!M164/4,0)</f>
        <v>0</v>
      </c>
      <c r="N164" s="21">
        <f>ROUND('2019'!N164/4,0)</f>
        <v>0</v>
      </c>
      <c r="O164" s="21">
        <f>ROUND('2019'!O164/4,0)</f>
        <v>347</v>
      </c>
      <c r="P164" s="21">
        <f>ROUND('2019'!Q164/4,0)</f>
        <v>1</v>
      </c>
      <c r="Q164" s="21">
        <f>ROUND('2019'!R164/4,0)</f>
        <v>0</v>
      </c>
      <c r="R164" s="21">
        <f>ROUND('2019'!S164/4,0)</f>
        <v>6</v>
      </c>
      <c r="S164" s="21">
        <f>ROUND('2019'!T164/4,0)</f>
        <v>5</v>
      </c>
      <c r="T164" s="21">
        <f>ROUND('2019'!U164/4,0)</f>
        <v>0</v>
      </c>
      <c r="U164" s="21">
        <f>ROUND('2019'!V164/4,0)</f>
        <v>0</v>
      </c>
      <c r="V164" s="21">
        <f>ROUND('2019'!W164/4,0)</f>
        <v>0</v>
      </c>
      <c r="W164" s="21">
        <f>ROUND('2019'!X164/4,0)</f>
        <v>0</v>
      </c>
      <c r="X164" s="21">
        <f>ROUND('2019'!Y164/4,0)</f>
        <v>0</v>
      </c>
      <c r="Y164" s="21">
        <f>ROUND('2019'!Z164/4,0)</f>
        <v>0</v>
      </c>
      <c r="Z164" s="21">
        <f>ROUND('2019'!AB164/4,0)</f>
        <v>462</v>
      </c>
      <c r="AA164" s="21">
        <f>ROUND('2019'!AC164/4,0)</f>
        <v>0</v>
      </c>
      <c r="AB164" s="21">
        <f>ROUND('2019'!AD164/4,0)</f>
        <v>4113</v>
      </c>
      <c r="AC164" s="21">
        <f>ROUND('2019'!AE164/4,0)</f>
        <v>3562</v>
      </c>
      <c r="AD164" s="21">
        <f>ROUND('2019'!AF164/4,0)</f>
        <v>1021</v>
      </c>
      <c r="AE164" s="21">
        <f>ROUND('2019'!AG164/4,0)</f>
        <v>0</v>
      </c>
      <c r="AF164" s="21">
        <f>ROUND('2019'!AH164/4,0)</f>
        <v>180</v>
      </c>
      <c r="AG164" s="21">
        <f>ROUND('2019'!AI164/4,0)</f>
        <v>0</v>
      </c>
      <c r="AH164" s="21">
        <f>ROUND('2019'!AJ164/4,0)</f>
        <v>0</v>
      </c>
      <c r="AI164" s="21">
        <f>ROUND('2019'!AK164/4,0)</f>
        <v>213</v>
      </c>
      <c r="AJ164" s="21">
        <f>ROUND('2019'!AM164/4,0)</f>
        <v>9</v>
      </c>
      <c r="AK164" s="21">
        <f>ROUND('2019'!AN164/4,0)</f>
        <v>0</v>
      </c>
      <c r="AL164" s="21">
        <f>ROUND('2019'!AO164/4,0)</f>
        <v>81</v>
      </c>
      <c r="AM164" s="21">
        <f>ROUND('2019'!AP164/4,0)</f>
        <v>70</v>
      </c>
      <c r="AN164" s="21">
        <f>ROUND('2019'!AQ164/4,0)</f>
        <v>10</v>
      </c>
      <c r="AO164" s="21">
        <f>ROUND('2019'!AR164/4,0)</f>
        <v>0</v>
      </c>
      <c r="AP164" s="21">
        <f>ROUND('2019'!AS164/4,0)</f>
        <v>4</v>
      </c>
      <c r="AQ164" s="21">
        <f>ROUND('2019'!AT164/4,0)</f>
        <v>0</v>
      </c>
      <c r="AR164" s="21">
        <f>ROUND('2019'!AU164/4,0)</f>
        <v>0</v>
      </c>
      <c r="AS164" s="21">
        <f>ROUND('2019'!AV164/4,0)</f>
        <v>2</v>
      </c>
      <c r="AT164" s="22">
        <f t="shared" si="17"/>
        <v>1527</v>
      </c>
      <c r="AU164" s="23">
        <f t="shared" si="17"/>
        <v>0</v>
      </c>
      <c r="AV164" s="23">
        <f t="shared" si="17"/>
        <v>13392</v>
      </c>
      <c r="AW164" s="23">
        <f t="shared" si="17"/>
        <v>11599</v>
      </c>
      <c r="AX164" s="23">
        <f t="shared" si="17"/>
        <v>3251</v>
      </c>
      <c r="AY164" s="23">
        <f t="shared" si="17"/>
        <v>0</v>
      </c>
      <c r="AZ164" s="23">
        <f t="shared" si="16"/>
        <v>688</v>
      </c>
      <c r="BA164" s="23">
        <f t="shared" si="12"/>
        <v>0</v>
      </c>
      <c r="BB164" s="23">
        <f t="shared" si="12"/>
        <v>0</v>
      </c>
      <c r="BC164" s="23">
        <f t="shared" si="12"/>
        <v>562</v>
      </c>
      <c r="BD164" s="24"/>
    </row>
    <row r="165" spans="1:56" s="33" customFormat="1" ht="16.95" customHeight="1" x14ac:dyDescent="0.25">
      <c r="A165" s="13">
        <v>1</v>
      </c>
      <c r="B165" s="32"/>
      <c r="C165" s="89"/>
      <c r="D165" s="89"/>
      <c r="E165" s="27" t="s">
        <v>19</v>
      </c>
      <c r="F165" s="27">
        <f>ROUND('2019'!F165/4,2)</f>
        <v>3815869.71</v>
      </c>
      <c r="G165" s="27">
        <f>ROUND('2019'!G165/4,2)</f>
        <v>31329907.82</v>
      </c>
      <c r="H165" s="27">
        <f>ROUND('2019'!H165/4,2)</f>
        <v>8931717.7300000004</v>
      </c>
      <c r="I165" s="27">
        <f>ROUND('2019'!I165/4,2)</f>
        <v>20237884.989999998</v>
      </c>
      <c r="J165" s="27">
        <f>ROUND('2019'!J165/4,2)</f>
        <v>2160305.1</v>
      </c>
      <c r="K165" s="27">
        <f>ROUND('2019'!K165/4,2)</f>
        <v>0</v>
      </c>
      <c r="L165" s="27">
        <f>ROUND('2019'!L165/4,2)</f>
        <v>15237501.5</v>
      </c>
      <c r="M165" s="27">
        <f>ROUND('2019'!M165/4,2)</f>
        <v>0</v>
      </c>
      <c r="N165" s="27">
        <f>ROUND('2019'!N165/4,2)</f>
        <v>0</v>
      </c>
      <c r="O165" s="27">
        <f>ROUND('2019'!O165/4,2)</f>
        <v>7209853.1200000001</v>
      </c>
      <c r="P165" s="27">
        <f>ROUND('2019'!Q165/4,2)</f>
        <v>3155.15</v>
      </c>
      <c r="Q165" s="27">
        <f>ROUND('2019'!R165/4,2)</f>
        <v>19415.12</v>
      </c>
      <c r="R165" s="27">
        <f>ROUND('2019'!S165/4,2)</f>
        <v>5944.9</v>
      </c>
      <c r="S165" s="27">
        <f>ROUND('2019'!T165/4,2)</f>
        <v>13470.22</v>
      </c>
      <c r="T165" s="27">
        <f>ROUND('2019'!U165/4,2)</f>
        <v>0</v>
      </c>
      <c r="U165" s="27">
        <f>ROUND('2019'!V165/4,2)</f>
        <v>0</v>
      </c>
      <c r="V165" s="27">
        <f>ROUND('2019'!W165/4,2)</f>
        <v>0</v>
      </c>
      <c r="W165" s="27">
        <f>ROUND('2019'!X165/4,2)</f>
        <v>0</v>
      </c>
      <c r="X165" s="27">
        <f>ROUND('2019'!Y165/4,2)</f>
        <v>0</v>
      </c>
      <c r="Y165" s="27">
        <f>ROUND('2019'!Z165/4,2)</f>
        <v>0</v>
      </c>
      <c r="Z165" s="27">
        <f>ROUND('2019'!AB165/4,2)</f>
        <v>1668515.02</v>
      </c>
      <c r="AA165" s="27">
        <f>ROUND('2019'!AC165/4,2)</f>
        <v>14043368.779999999</v>
      </c>
      <c r="AB165" s="27">
        <f>ROUND('2019'!AD165/4,2)</f>
        <v>3995964.02</v>
      </c>
      <c r="AC165" s="27">
        <f>ROUND('2019'!AE165/4,2)</f>
        <v>9054233.75</v>
      </c>
      <c r="AD165" s="27">
        <f>ROUND('2019'!AF165/4,2)</f>
        <v>993171.01</v>
      </c>
      <c r="AE165" s="27">
        <f>ROUND('2019'!AG165/4,2)</f>
        <v>0</v>
      </c>
      <c r="AF165" s="27">
        <f>ROUND('2019'!AH165/4,2)</f>
        <v>5531421.7800000003</v>
      </c>
      <c r="AG165" s="27">
        <f>ROUND('2019'!AI165/4,2)</f>
        <v>0</v>
      </c>
      <c r="AH165" s="27">
        <f>ROUND('2019'!AJ165/4,2)</f>
        <v>0</v>
      </c>
      <c r="AI165" s="27">
        <f>ROUND('2019'!AK165/4,2)</f>
        <v>4372427.0599999996</v>
      </c>
      <c r="AJ165" s="27">
        <f>ROUND('2019'!AM165/4,2)</f>
        <v>32850.620000000003</v>
      </c>
      <c r="AK165" s="27">
        <f>ROUND('2019'!AN165/4,2)</f>
        <v>266739.26</v>
      </c>
      <c r="AL165" s="27">
        <f>ROUND('2019'!AO165/4,2)</f>
        <v>78769.929999999993</v>
      </c>
      <c r="AM165" s="27">
        <f>ROUND('2019'!AP165/4,2)</f>
        <v>178480.43</v>
      </c>
      <c r="AN165" s="27">
        <f>ROUND('2019'!AQ165/4,2)</f>
        <v>9488.9</v>
      </c>
      <c r="AO165" s="27">
        <f>ROUND('2019'!AR165/4,2)</f>
        <v>0</v>
      </c>
      <c r="AP165" s="27">
        <f>ROUND('2019'!AS165/4,2)</f>
        <v>104366.45</v>
      </c>
      <c r="AQ165" s="27">
        <f>ROUND('2019'!AT165/4,2)</f>
        <v>0</v>
      </c>
      <c r="AR165" s="27">
        <f>ROUND('2019'!AU165/4,2)</f>
        <v>0</v>
      </c>
      <c r="AS165" s="27">
        <f>ROUND('2019'!AV165/4,2)</f>
        <v>46515.18</v>
      </c>
      <c r="AT165" s="28">
        <f t="shared" si="17"/>
        <v>5520390.5</v>
      </c>
      <c r="AU165" s="29">
        <f t="shared" si="17"/>
        <v>45659430.979999997</v>
      </c>
      <c r="AV165" s="29">
        <f t="shared" si="17"/>
        <v>13012396.58</v>
      </c>
      <c r="AW165" s="29">
        <f t="shared" si="17"/>
        <v>29484069.390000001</v>
      </c>
      <c r="AX165" s="29">
        <f t="shared" si="17"/>
        <v>3162965.0100000002</v>
      </c>
      <c r="AY165" s="29">
        <f t="shared" si="17"/>
        <v>0</v>
      </c>
      <c r="AZ165" s="29">
        <f t="shared" si="16"/>
        <v>20873289.73</v>
      </c>
      <c r="BA165" s="29">
        <f t="shared" si="12"/>
        <v>0</v>
      </c>
      <c r="BB165" s="29">
        <f t="shared" si="12"/>
        <v>0</v>
      </c>
      <c r="BC165" s="29">
        <f t="shared" si="12"/>
        <v>11628795.359999999</v>
      </c>
      <c r="BD165" s="30">
        <f t="shared" si="13"/>
        <v>83681906.569999993</v>
      </c>
    </row>
    <row r="166" spans="1:56" s="25" customFormat="1" ht="18.75" customHeight="1" x14ac:dyDescent="0.25">
      <c r="A166" s="13">
        <v>1</v>
      </c>
      <c r="B166" s="44"/>
      <c r="C166" s="88">
        <v>84</v>
      </c>
      <c r="D166" s="88" t="s">
        <v>136</v>
      </c>
      <c r="E166" s="21" t="s">
        <v>18</v>
      </c>
      <c r="F166" s="21">
        <f>ROUND('2019'!F166/4,0)</f>
        <v>2282</v>
      </c>
      <c r="G166" s="21">
        <f>ROUND('2019'!G166/4,0)</f>
        <v>0</v>
      </c>
      <c r="H166" s="21">
        <f>ROUND('2019'!H166/4,0)</f>
        <v>22980</v>
      </c>
      <c r="I166" s="21">
        <f>ROUND('2019'!I166/4,0)</f>
        <v>17281</v>
      </c>
      <c r="J166" s="21">
        <f>ROUND('2019'!J166/4,0)</f>
        <v>6724</v>
      </c>
      <c r="K166" s="21">
        <f>ROUND('2019'!K166/4,0)</f>
        <v>0</v>
      </c>
      <c r="L166" s="21">
        <f>ROUND('2019'!L166/4,0)</f>
        <v>1213</v>
      </c>
      <c r="M166" s="21">
        <f>ROUND('2019'!M166/4,0)</f>
        <v>0</v>
      </c>
      <c r="N166" s="21">
        <f>ROUND('2019'!N166/4,0)</f>
        <v>0</v>
      </c>
      <c r="O166" s="21">
        <f>ROUND('2019'!O166/4,0)</f>
        <v>685</v>
      </c>
      <c r="P166" s="21">
        <f>ROUND('2019'!Q166/4,0)</f>
        <v>10</v>
      </c>
      <c r="Q166" s="21">
        <f>ROUND('2019'!R166/4,0)</f>
        <v>0</v>
      </c>
      <c r="R166" s="21">
        <f>ROUND('2019'!S166/4,0)</f>
        <v>73</v>
      </c>
      <c r="S166" s="21">
        <f>ROUND('2019'!T166/4,0)</f>
        <v>55</v>
      </c>
      <c r="T166" s="21">
        <f>ROUND('2019'!U166/4,0)</f>
        <v>8</v>
      </c>
      <c r="U166" s="21">
        <f>ROUND('2019'!V166/4,0)</f>
        <v>0</v>
      </c>
      <c r="V166" s="21">
        <f>ROUND('2019'!W166/4,0)</f>
        <v>3</v>
      </c>
      <c r="W166" s="21">
        <f>ROUND('2019'!X166/4,0)</f>
        <v>0</v>
      </c>
      <c r="X166" s="21">
        <f>ROUND('2019'!Y166/4,0)</f>
        <v>0</v>
      </c>
      <c r="Y166" s="21">
        <f>ROUND('2019'!Z166/4,0)</f>
        <v>1</v>
      </c>
      <c r="Z166" s="21">
        <f>ROUND('2019'!AB166/4,0)</f>
        <v>87</v>
      </c>
      <c r="AA166" s="21">
        <f>ROUND('2019'!AC166/4,0)</f>
        <v>0</v>
      </c>
      <c r="AB166" s="21">
        <f>ROUND('2019'!AD166/4,0)</f>
        <v>1675</v>
      </c>
      <c r="AC166" s="21">
        <f>ROUND('2019'!AE166/4,0)</f>
        <v>1259</v>
      </c>
      <c r="AD166" s="21">
        <f>ROUND('2019'!AF166/4,0)</f>
        <v>94</v>
      </c>
      <c r="AE166" s="21">
        <f>ROUND('2019'!AG166/4,0)</f>
        <v>0</v>
      </c>
      <c r="AF166" s="21">
        <f>ROUND('2019'!AH166/4,0)</f>
        <v>23</v>
      </c>
      <c r="AG166" s="21">
        <f>ROUND('2019'!AI166/4,0)</f>
        <v>0</v>
      </c>
      <c r="AH166" s="21">
        <f>ROUND('2019'!AJ166/4,0)</f>
        <v>0</v>
      </c>
      <c r="AI166" s="21">
        <f>ROUND('2019'!AK166/4,0)</f>
        <v>11</v>
      </c>
      <c r="AJ166" s="21">
        <f>ROUND('2019'!AM166/4,0)</f>
        <v>381</v>
      </c>
      <c r="AK166" s="21">
        <f>ROUND('2019'!AN166/4,0)</f>
        <v>0</v>
      </c>
      <c r="AL166" s="21">
        <f>ROUND('2019'!AO166/4,0)</f>
        <v>3830</v>
      </c>
      <c r="AM166" s="21">
        <f>ROUND('2019'!AP166/4,0)</f>
        <v>2880</v>
      </c>
      <c r="AN166" s="21">
        <f>ROUND('2019'!AQ166/4,0)</f>
        <v>975</v>
      </c>
      <c r="AO166" s="21">
        <f>ROUND('2019'!AR166/4,0)</f>
        <v>0</v>
      </c>
      <c r="AP166" s="21">
        <f>ROUND('2019'!AS166/4,0)</f>
        <v>144</v>
      </c>
      <c r="AQ166" s="21">
        <f>ROUND('2019'!AT166/4,0)</f>
        <v>0</v>
      </c>
      <c r="AR166" s="21">
        <f>ROUND('2019'!AU166/4,0)</f>
        <v>0</v>
      </c>
      <c r="AS166" s="21">
        <f>ROUND('2019'!AV166/4,0)</f>
        <v>162</v>
      </c>
      <c r="AT166" s="22">
        <f t="shared" si="17"/>
        <v>2760</v>
      </c>
      <c r="AU166" s="23">
        <f t="shared" si="17"/>
        <v>0</v>
      </c>
      <c r="AV166" s="23">
        <f t="shared" si="17"/>
        <v>28558</v>
      </c>
      <c r="AW166" s="23">
        <f t="shared" si="17"/>
        <v>21475</v>
      </c>
      <c r="AX166" s="23">
        <f t="shared" si="17"/>
        <v>7801</v>
      </c>
      <c r="AY166" s="23">
        <f t="shared" si="17"/>
        <v>0</v>
      </c>
      <c r="AZ166" s="23">
        <f t="shared" si="16"/>
        <v>1383</v>
      </c>
      <c r="BA166" s="23">
        <f t="shared" si="12"/>
        <v>0</v>
      </c>
      <c r="BB166" s="23">
        <f t="shared" si="12"/>
        <v>0</v>
      </c>
      <c r="BC166" s="23">
        <f t="shared" si="12"/>
        <v>859</v>
      </c>
      <c r="BD166" s="24"/>
    </row>
    <row r="167" spans="1:56" s="33" customFormat="1" ht="18.600000000000001" customHeight="1" x14ac:dyDescent="0.25">
      <c r="A167" s="13">
        <v>1</v>
      </c>
      <c r="B167" s="43"/>
      <c r="C167" s="89"/>
      <c r="D167" s="89"/>
      <c r="E167" s="27" t="s">
        <v>19</v>
      </c>
      <c r="F167" s="27">
        <f>ROUND('2019'!F167/4,2)</f>
        <v>6485603.3600000003</v>
      </c>
      <c r="G167" s="27">
        <f>ROUND('2019'!G167/4,2)</f>
        <v>63508320.369999997</v>
      </c>
      <c r="H167" s="27">
        <f>ROUND('2019'!H167/4,2)</f>
        <v>20132740.510000002</v>
      </c>
      <c r="I167" s="27">
        <f>ROUND('2019'!I167/4,2)</f>
        <v>37922605.799999997</v>
      </c>
      <c r="J167" s="27">
        <f>ROUND('2019'!J167/4,2)</f>
        <v>5452974.0700000003</v>
      </c>
      <c r="K167" s="27">
        <f>ROUND('2019'!K167/4,2)</f>
        <v>0</v>
      </c>
      <c r="L167" s="27">
        <f>ROUND('2019'!L167/4,2)</f>
        <v>36411252.509999998</v>
      </c>
      <c r="M167" s="27">
        <f>ROUND('2019'!M167/4,2)</f>
        <v>0</v>
      </c>
      <c r="N167" s="27">
        <f>ROUND('2019'!N167/4,2)</f>
        <v>0</v>
      </c>
      <c r="O167" s="27">
        <f>ROUND('2019'!O167/4,2)</f>
        <v>11477132.449999999</v>
      </c>
      <c r="P167" s="27">
        <f>ROUND('2019'!Q167/4,2)</f>
        <v>30992.68</v>
      </c>
      <c r="Q167" s="27">
        <f>ROUND('2019'!R167/4,2)</f>
        <v>188582.36</v>
      </c>
      <c r="R167" s="27">
        <f>ROUND('2019'!S167/4,2)</f>
        <v>63630.99</v>
      </c>
      <c r="S167" s="27">
        <f>ROUND('2019'!T167/4,2)</f>
        <v>118625.42</v>
      </c>
      <c r="T167" s="27">
        <f>ROUND('2019'!U167/4,2)</f>
        <v>6325.96</v>
      </c>
      <c r="U167" s="27">
        <f>ROUND('2019'!V167/4,2)</f>
        <v>0</v>
      </c>
      <c r="V167" s="27">
        <f>ROUND('2019'!W167/4,2)</f>
        <v>124838.58</v>
      </c>
      <c r="W167" s="27">
        <f>ROUND('2019'!X167/4,2)</f>
        <v>0</v>
      </c>
      <c r="X167" s="27">
        <f>ROUND('2019'!Y167/4,2)</f>
        <v>0</v>
      </c>
      <c r="Y167" s="27">
        <f>ROUND('2019'!Z167/4,2)</f>
        <v>14418.51</v>
      </c>
      <c r="Z167" s="27">
        <f>ROUND('2019'!AB167/4,2)</f>
        <v>246253.79</v>
      </c>
      <c r="AA167" s="27">
        <f>ROUND('2019'!AC167/4,2)</f>
        <v>4271648.6900000004</v>
      </c>
      <c r="AB167" s="27">
        <f>ROUND('2019'!AD167/4,2)</f>
        <v>1467133.95</v>
      </c>
      <c r="AC167" s="27">
        <f>ROUND('2019'!AE167/4,2)</f>
        <v>2728603.27</v>
      </c>
      <c r="AD167" s="27">
        <f>ROUND('2019'!AF167/4,2)</f>
        <v>75911.47</v>
      </c>
      <c r="AE167" s="27">
        <f>ROUND('2019'!AG167/4,2)</f>
        <v>0</v>
      </c>
      <c r="AF167" s="27">
        <f>ROUND('2019'!AH167/4,2)</f>
        <v>707418.62</v>
      </c>
      <c r="AG167" s="27">
        <f>ROUND('2019'!AI167/4,2)</f>
        <v>0</v>
      </c>
      <c r="AH167" s="27">
        <f>ROUND('2019'!AJ167/4,2)</f>
        <v>0</v>
      </c>
      <c r="AI167" s="27">
        <f>ROUND('2019'!AK167/4,2)</f>
        <v>187440.61</v>
      </c>
      <c r="AJ167" s="27">
        <f>ROUND('2019'!AM167/4,2)</f>
        <v>1082902.9099999999</v>
      </c>
      <c r="AK167" s="27">
        <f>ROUND('2019'!AN167/4,2)</f>
        <v>10470190.029999999</v>
      </c>
      <c r="AL167" s="27">
        <f>ROUND('2019'!AO167/4,2)</f>
        <v>3355370.53</v>
      </c>
      <c r="AM167" s="27">
        <f>ROUND('2019'!AP167/4,2)</f>
        <v>6324075</v>
      </c>
      <c r="AN167" s="27">
        <f>ROUND('2019'!AQ167/4,2)</f>
        <v>790744.5</v>
      </c>
      <c r="AO167" s="27">
        <f>ROUND('2019'!AR167/4,2)</f>
        <v>0</v>
      </c>
      <c r="AP167" s="27">
        <f>ROUND('2019'!AS167/4,2)</f>
        <v>4369350.3</v>
      </c>
      <c r="AQ167" s="27">
        <f>ROUND('2019'!AT167/4,2)</f>
        <v>0</v>
      </c>
      <c r="AR167" s="27">
        <f>ROUND('2019'!AU167/4,2)</f>
        <v>0</v>
      </c>
      <c r="AS167" s="27">
        <f>ROUND('2019'!AV167/4,2)</f>
        <v>2739516.54</v>
      </c>
      <c r="AT167" s="28">
        <f t="shared" si="17"/>
        <v>7845752.7400000002</v>
      </c>
      <c r="AU167" s="29">
        <f t="shared" si="17"/>
        <v>78438741.449999988</v>
      </c>
      <c r="AV167" s="29">
        <f t="shared" si="17"/>
        <v>25018875.98</v>
      </c>
      <c r="AW167" s="29">
        <f t="shared" si="17"/>
        <v>47093909.489999995</v>
      </c>
      <c r="AX167" s="29">
        <f t="shared" si="17"/>
        <v>6325956</v>
      </c>
      <c r="AY167" s="29">
        <f t="shared" si="17"/>
        <v>0</v>
      </c>
      <c r="AZ167" s="29">
        <f t="shared" si="16"/>
        <v>41612860.009999998</v>
      </c>
      <c r="BA167" s="29">
        <f t="shared" si="12"/>
        <v>0</v>
      </c>
      <c r="BB167" s="29">
        <f t="shared" si="12"/>
        <v>0</v>
      </c>
      <c r="BC167" s="29">
        <f t="shared" si="12"/>
        <v>14418508.109999999</v>
      </c>
      <c r="BD167" s="30">
        <f t="shared" si="13"/>
        <v>142315862.31</v>
      </c>
    </row>
    <row r="168" spans="1:56" s="25" customFormat="1" ht="19.5" customHeight="1" x14ac:dyDescent="0.25">
      <c r="A168" s="13">
        <v>1</v>
      </c>
      <c r="B168" s="20" t="s">
        <v>137</v>
      </c>
      <c r="C168" s="88">
        <v>85</v>
      </c>
      <c r="D168" s="88" t="s">
        <v>138</v>
      </c>
      <c r="E168" s="21" t="s">
        <v>18</v>
      </c>
      <c r="F168" s="21">
        <f>ROUND('2019'!F168/4,0)</f>
        <v>1170</v>
      </c>
      <c r="G168" s="21">
        <f>ROUND('2019'!G168/4,0)</f>
        <v>0</v>
      </c>
      <c r="H168" s="21">
        <f>ROUND('2019'!H168/4,0)</f>
        <v>8678</v>
      </c>
      <c r="I168" s="21">
        <f>ROUND('2019'!I168/4,0)</f>
        <v>5166</v>
      </c>
      <c r="J168" s="21">
        <f>ROUND('2019'!J168/4,0)</f>
        <v>1262</v>
      </c>
      <c r="K168" s="21">
        <f>ROUND('2019'!K168/4,0)</f>
        <v>0</v>
      </c>
      <c r="L168" s="21">
        <f>ROUND('2019'!L168/4,0)</f>
        <v>489</v>
      </c>
      <c r="M168" s="21">
        <f>ROUND('2019'!M168/4,0)</f>
        <v>0</v>
      </c>
      <c r="N168" s="21">
        <f>ROUND('2019'!N168/4,0)</f>
        <v>0</v>
      </c>
      <c r="O168" s="21">
        <f>ROUND('2019'!O168/4,0)</f>
        <v>269</v>
      </c>
      <c r="P168" s="21">
        <f>ROUND('2019'!Q168/4,0)</f>
        <v>4</v>
      </c>
      <c r="Q168" s="21">
        <f>ROUND('2019'!R168/4,0)</f>
        <v>0</v>
      </c>
      <c r="R168" s="21">
        <f>ROUND('2019'!S168/4,0)</f>
        <v>14</v>
      </c>
      <c r="S168" s="21">
        <f>ROUND('2019'!T168/4,0)</f>
        <v>9</v>
      </c>
      <c r="T168" s="21">
        <f>ROUND('2019'!U168/4,0)</f>
        <v>0</v>
      </c>
      <c r="U168" s="21">
        <f>ROUND('2019'!V168/4,0)</f>
        <v>0</v>
      </c>
      <c r="V168" s="21">
        <f>ROUND('2019'!W168/4,0)</f>
        <v>1</v>
      </c>
      <c r="W168" s="21">
        <f>ROUND('2019'!X168/4,0)</f>
        <v>0</v>
      </c>
      <c r="X168" s="21">
        <f>ROUND('2019'!Y168/4,0)</f>
        <v>0</v>
      </c>
      <c r="Y168" s="21">
        <f>ROUND('2019'!Z168/4,0)</f>
        <v>0</v>
      </c>
      <c r="Z168" s="21">
        <f>ROUND('2019'!AB168/4,0)</f>
        <v>60</v>
      </c>
      <c r="AA168" s="21">
        <f>ROUND('2019'!AC168/4,0)</f>
        <v>0</v>
      </c>
      <c r="AB168" s="21">
        <f>ROUND('2019'!AD168/4,0)</f>
        <v>437</v>
      </c>
      <c r="AC168" s="21">
        <f>ROUND('2019'!AE168/4,0)</f>
        <v>260</v>
      </c>
      <c r="AD168" s="21">
        <f>ROUND('2019'!AF168/4,0)</f>
        <v>30</v>
      </c>
      <c r="AE168" s="21">
        <f>ROUND('2019'!AG168/4,0)</f>
        <v>0</v>
      </c>
      <c r="AF168" s="21">
        <f>ROUND('2019'!AH168/4,0)</f>
        <v>11</v>
      </c>
      <c r="AG168" s="21">
        <f>ROUND('2019'!AI168/4,0)</f>
        <v>0</v>
      </c>
      <c r="AH168" s="21">
        <f>ROUND('2019'!AJ168/4,0)</f>
        <v>0</v>
      </c>
      <c r="AI168" s="21">
        <f>ROUND('2019'!AK168/4,0)</f>
        <v>11</v>
      </c>
      <c r="AJ168" s="21">
        <f>ROUND('2019'!AM168/4,0)</f>
        <v>18</v>
      </c>
      <c r="AK168" s="21">
        <f>ROUND('2019'!AN168/4,0)</f>
        <v>0</v>
      </c>
      <c r="AL168" s="21">
        <f>ROUND('2019'!AO168/4,0)</f>
        <v>111</v>
      </c>
      <c r="AM168" s="21">
        <f>ROUND('2019'!AP168/4,0)</f>
        <v>66</v>
      </c>
      <c r="AN168" s="21">
        <f>ROUND('2019'!AQ168/4,0)</f>
        <v>8</v>
      </c>
      <c r="AO168" s="21">
        <f>ROUND('2019'!AR168/4,0)</f>
        <v>0</v>
      </c>
      <c r="AP168" s="21">
        <f>ROUND('2019'!AS168/4,0)</f>
        <v>4</v>
      </c>
      <c r="AQ168" s="21">
        <f>ROUND('2019'!AT168/4,0)</f>
        <v>0</v>
      </c>
      <c r="AR168" s="21">
        <f>ROUND('2019'!AU168/4,0)</f>
        <v>0</v>
      </c>
      <c r="AS168" s="21">
        <f>ROUND('2019'!AV168/4,0)</f>
        <v>5</v>
      </c>
      <c r="AT168" s="22">
        <f t="shared" si="17"/>
        <v>1252</v>
      </c>
      <c r="AU168" s="23">
        <f t="shared" si="17"/>
        <v>0</v>
      </c>
      <c r="AV168" s="23">
        <f t="shared" si="17"/>
        <v>9240</v>
      </c>
      <c r="AW168" s="23">
        <f t="shared" si="17"/>
        <v>5501</v>
      </c>
      <c r="AX168" s="23">
        <f t="shared" si="17"/>
        <v>1300</v>
      </c>
      <c r="AY168" s="23">
        <f t="shared" si="17"/>
        <v>0</v>
      </c>
      <c r="AZ168" s="23">
        <f t="shared" si="16"/>
        <v>505</v>
      </c>
      <c r="BA168" s="23">
        <f t="shared" si="12"/>
        <v>0</v>
      </c>
      <c r="BB168" s="23">
        <f t="shared" si="12"/>
        <v>0</v>
      </c>
      <c r="BC168" s="23">
        <f t="shared" si="12"/>
        <v>285</v>
      </c>
      <c r="BD168" s="24"/>
    </row>
    <row r="169" spans="1:56" s="33" customFormat="1" ht="19.2" customHeight="1" x14ac:dyDescent="0.25">
      <c r="A169" s="13">
        <v>1</v>
      </c>
      <c r="B169" s="43"/>
      <c r="C169" s="89"/>
      <c r="D169" s="89"/>
      <c r="E169" s="27" t="s">
        <v>19</v>
      </c>
      <c r="F169" s="27">
        <f>ROUND('2019'!F169/4,2)</f>
        <v>3249100.33</v>
      </c>
      <c r="G169" s="27">
        <f>ROUND('2019'!G169/4,2)</f>
        <v>24442170.18</v>
      </c>
      <c r="H169" s="27">
        <f>ROUND('2019'!H169/4,2)</f>
        <v>8230575.6500000004</v>
      </c>
      <c r="I169" s="27">
        <f>ROUND('2019'!I169/4,2)</f>
        <v>15187843.98</v>
      </c>
      <c r="J169" s="27">
        <f>ROUND('2019'!J169/4,2)</f>
        <v>1023750.55</v>
      </c>
      <c r="K169" s="27">
        <f>ROUND('2019'!K169/4,2)</f>
        <v>0</v>
      </c>
      <c r="L169" s="27">
        <f>ROUND('2019'!L169/4,2)</f>
        <v>14837819.279999999</v>
      </c>
      <c r="M169" s="27">
        <f>ROUND('2019'!M169/4,2)</f>
        <v>0</v>
      </c>
      <c r="N169" s="27">
        <f>ROUND('2019'!N169/4,2)</f>
        <v>0</v>
      </c>
      <c r="O169" s="27">
        <f>ROUND('2019'!O169/4,2)</f>
        <v>4725426.6900000004</v>
      </c>
      <c r="P169" s="27">
        <f>ROUND('2019'!Q169/4,2)</f>
        <v>10166.99</v>
      </c>
      <c r="Q169" s="27">
        <f>ROUND('2019'!R169/4,2)</f>
        <v>38360.67</v>
      </c>
      <c r="R169" s="27">
        <f>ROUND('2019'!S169/4,2)</f>
        <v>13482.14</v>
      </c>
      <c r="S169" s="27">
        <f>ROUND('2019'!T169/4,2)</f>
        <v>24878.53</v>
      </c>
      <c r="T169" s="27">
        <f>ROUND('2019'!U169/4,2)</f>
        <v>0</v>
      </c>
      <c r="U169" s="27">
        <f>ROUND('2019'!V169/4,2)</f>
        <v>0</v>
      </c>
      <c r="V169" s="27">
        <f>ROUND('2019'!W169/4,2)</f>
        <v>30656.65</v>
      </c>
      <c r="W169" s="27">
        <f>ROUND('2019'!X169/4,2)</f>
        <v>0</v>
      </c>
      <c r="X169" s="27">
        <f>ROUND('2019'!Y169/4,2)</f>
        <v>0</v>
      </c>
      <c r="Y169" s="27">
        <f>ROUND('2019'!Z169/4,2)</f>
        <v>0</v>
      </c>
      <c r="Z169" s="27">
        <f>ROUND('2019'!AB169/4,2)</f>
        <v>165683.96</v>
      </c>
      <c r="AA169" s="27">
        <f>ROUND('2019'!AC169/4,2)</f>
        <v>1204223.6000000001</v>
      </c>
      <c r="AB169" s="27">
        <f>ROUND('2019'!AD169/4,2)</f>
        <v>414710.57</v>
      </c>
      <c r="AC169" s="27">
        <f>ROUND('2019'!AE169/4,2)</f>
        <v>765263.53</v>
      </c>
      <c r="AD169" s="27">
        <f>ROUND('2019'!AF169/4,2)</f>
        <v>24249.5</v>
      </c>
      <c r="AE169" s="27">
        <f>ROUND('2019'!AG169/4,2)</f>
        <v>0</v>
      </c>
      <c r="AF169" s="27">
        <f>ROUND('2019'!AH169/4,2)</f>
        <v>321894.84000000003</v>
      </c>
      <c r="AG169" s="27">
        <f>ROUND('2019'!AI169/4,2)</f>
        <v>0</v>
      </c>
      <c r="AH169" s="27">
        <f>ROUND('2019'!AJ169/4,2)</f>
        <v>0</v>
      </c>
      <c r="AI169" s="27">
        <f>ROUND('2019'!AK169/4,2)</f>
        <v>196054.94</v>
      </c>
      <c r="AJ169" s="27">
        <f>ROUND('2019'!AM169/4,2)</f>
        <v>50834.87</v>
      </c>
      <c r="AK169" s="27">
        <f>ROUND('2019'!AN169/4,2)</f>
        <v>305539.15000000002</v>
      </c>
      <c r="AL169" s="27">
        <f>ROUND('2019'!AO169/4,2)</f>
        <v>105160.68</v>
      </c>
      <c r="AM169" s="27">
        <f>ROUND('2019'!AP169/4,2)</f>
        <v>194052.52</v>
      </c>
      <c r="AN169" s="27">
        <f>ROUND('2019'!AQ169/4,2)</f>
        <v>6325.96</v>
      </c>
      <c r="AO169" s="27">
        <f>ROUND('2019'!AR169/4,2)</f>
        <v>0</v>
      </c>
      <c r="AP169" s="27">
        <f>ROUND('2019'!AS169/4,2)</f>
        <v>137954.93</v>
      </c>
      <c r="AQ169" s="27">
        <f>ROUND('2019'!AT169/4,2)</f>
        <v>0</v>
      </c>
      <c r="AR169" s="27">
        <f>ROUND('2019'!AU169/4,2)</f>
        <v>0</v>
      </c>
      <c r="AS169" s="27">
        <f>ROUND('2019'!AV169/4,2)</f>
        <v>105568.04</v>
      </c>
      <c r="AT169" s="28">
        <f t="shared" si="17"/>
        <v>3475786.15</v>
      </c>
      <c r="AU169" s="29">
        <f t="shared" si="17"/>
        <v>25990293.600000001</v>
      </c>
      <c r="AV169" s="29">
        <f t="shared" si="17"/>
        <v>8763929.040000001</v>
      </c>
      <c r="AW169" s="29">
        <f t="shared" si="17"/>
        <v>16172038.560000001</v>
      </c>
      <c r="AX169" s="29">
        <f t="shared" si="17"/>
        <v>1054326.01</v>
      </c>
      <c r="AY169" s="29">
        <f t="shared" si="17"/>
        <v>0</v>
      </c>
      <c r="AZ169" s="29">
        <f t="shared" si="16"/>
        <v>15328325.699999999</v>
      </c>
      <c r="BA169" s="29">
        <f t="shared" si="12"/>
        <v>0</v>
      </c>
      <c r="BB169" s="29">
        <f t="shared" si="12"/>
        <v>0</v>
      </c>
      <c r="BC169" s="29">
        <f t="shared" si="12"/>
        <v>5027049.67</v>
      </c>
      <c r="BD169" s="30">
        <f t="shared" si="13"/>
        <v>49821455.119999997</v>
      </c>
    </row>
    <row r="170" spans="1:56" s="25" customFormat="1" ht="19.5" customHeight="1" x14ac:dyDescent="0.25">
      <c r="A170" s="13">
        <v>1</v>
      </c>
      <c r="B170" s="20" t="s">
        <v>139</v>
      </c>
      <c r="C170" s="88">
        <v>86</v>
      </c>
      <c r="D170" s="88" t="s">
        <v>140</v>
      </c>
      <c r="E170" s="21" t="s">
        <v>18</v>
      </c>
      <c r="F170" s="21">
        <f>ROUND('2019'!F170/4,0)</f>
        <v>1691</v>
      </c>
      <c r="G170" s="21">
        <f>ROUND('2019'!G170/4,0)</f>
        <v>0</v>
      </c>
      <c r="H170" s="21">
        <f>ROUND('2019'!H170/4,0)</f>
        <v>15703</v>
      </c>
      <c r="I170" s="21">
        <f>ROUND('2019'!I170/4,0)</f>
        <v>5080</v>
      </c>
      <c r="J170" s="21">
        <f>ROUND('2019'!J170/4,0)</f>
        <v>1513</v>
      </c>
      <c r="K170" s="21">
        <f>ROUND('2019'!K170/4,0)</f>
        <v>0</v>
      </c>
      <c r="L170" s="21">
        <f>ROUND('2019'!L170/4,0)</f>
        <v>931</v>
      </c>
      <c r="M170" s="21">
        <f>ROUND('2019'!M170/4,0)</f>
        <v>0</v>
      </c>
      <c r="N170" s="21">
        <f>ROUND('2019'!N170/4,0)</f>
        <v>0</v>
      </c>
      <c r="O170" s="21">
        <f>ROUND('2019'!O170/4,0)</f>
        <v>190</v>
      </c>
      <c r="P170" s="21">
        <f>ROUND('2019'!Q170/4,0)</f>
        <v>2</v>
      </c>
      <c r="Q170" s="21">
        <f>ROUND('2019'!R170/4,0)</f>
        <v>0</v>
      </c>
      <c r="R170" s="21">
        <f>ROUND('2019'!S170/4,0)</f>
        <v>10</v>
      </c>
      <c r="S170" s="21">
        <f>ROUND('2019'!T170/4,0)</f>
        <v>3</v>
      </c>
      <c r="T170" s="21">
        <f>ROUND('2019'!U170/4,0)</f>
        <v>0</v>
      </c>
      <c r="U170" s="21">
        <f>ROUND('2019'!V170/4,0)</f>
        <v>0</v>
      </c>
      <c r="V170" s="21">
        <f>ROUND('2019'!W170/4,0)</f>
        <v>3</v>
      </c>
      <c r="W170" s="21">
        <f>ROUND('2019'!X170/4,0)</f>
        <v>0</v>
      </c>
      <c r="X170" s="21">
        <f>ROUND('2019'!Y170/4,0)</f>
        <v>0</v>
      </c>
      <c r="Y170" s="21">
        <f>ROUND('2019'!Z170/4,0)</f>
        <v>0</v>
      </c>
      <c r="Z170" s="21">
        <f>ROUND('2019'!AB170/4,0)</f>
        <v>638</v>
      </c>
      <c r="AA170" s="21">
        <f>ROUND('2019'!AC170/4,0)</f>
        <v>0</v>
      </c>
      <c r="AB170" s="21">
        <f>ROUND('2019'!AD170/4,0)</f>
        <v>5960</v>
      </c>
      <c r="AC170" s="21">
        <f>ROUND('2019'!AE170/4,0)</f>
        <v>1928</v>
      </c>
      <c r="AD170" s="21">
        <f>ROUND('2019'!AF170/4,0)</f>
        <v>554</v>
      </c>
      <c r="AE170" s="21">
        <f>ROUND('2019'!AG170/4,0)</f>
        <v>0</v>
      </c>
      <c r="AF170" s="21">
        <f>ROUND('2019'!AH170/4,0)</f>
        <v>291</v>
      </c>
      <c r="AG170" s="21">
        <f>ROUND('2019'!AI170/4,0)</f>
        <v>0</v>
      </c>
      <c r="AH170" s="21">
        <f>ROUND('2019'!AJ170/4,0)</f>
        <v>0</v>
      </c>
      <c r="AI170" s="21">
        <f>ROUND('2019'!AK170/4,0)</f>
        <v>81</v>
      </c>
      <c r="AJ170" s="21">
        <f>ROUND('2019'!AM170/4,0)</f>
        <v>13</v>
      </c>
      <c r="AK170" s="21">
        <f>ROUND('2019'!AN170/4,0)</f>
        <v>0</v>
      </c>
      <c r="AL170" s="21">
        <f>ROUND('2019'!AO170/4,0)</f>
        <v>100</v>
      </c>
      <c r="AM170" s="21">
        <f>ROUND('2019'!AP170/4,0)</f>
        <v>33</v>
      </c>
      <c r="AN170" s="21">
        <f>ROUND('2019'!AQ170/4,0)</f>
        <v>8</v>
      </c>
      <c r="AO170" s="21">
        <f>ROUND('2019'!AR170/4,0)</f>
        <v>0</v>
      </c>
      <c r="AP170" s="21">
        <f>ROUND('2019'!AS170/4,0)</f>
        <v>6</v>
      </c>
      <c r="AQ170" s="21">
        <f>ROUND('2019'!AT170/4,0)</f>
        <v>0</v>
      </c>
      <c r="AR170" s="21">
        <f>ROUND('2019'!AU170/4,0)</f>
        <v>0</v>
      </c>
      <c r="AS170" s="21">
        <f>ROUND('2019'!AV170/4,0)</f>
        <v>1</v>
      </c>
      <c r="AT170" s="22">
        <f t="shared" si="17"/>
        <v>2344</v>
      </c>
      <c r="AU170" s="23">
        <f t="shared" si="17"/>
        <v>0</v>
      </c>
      <c r="AV170" s="23">
        <f t="shared" si="17"/>
        <v>21773</v>
      </c>
      <c r="AW170" s="23">
        <f t="shared" si="17"/>
        <v>7044</v>
      </c>
      <c r="AX170" s="23">
        <f t="shared" si="17"/>
        <v>2075</v>
      </c>
      <c r="AY170" s="23">
        <f t="shared" si="17"/>
        <v>0</v>
      </c>
      <c r="AZ170" s="23">
        <f t="shared" si="16"/>
        <v>1231</v>
      </c>
      <c r="BA170" s="23">
        <f t="shared" si="12"/>
        <v>0</v>
      </c>
      <c r="BB170" s="23">
        <f t="shared" si="12"/>
        <v>0</v>
      </c>
      <c r="BC170" s="23">
        <f t="shared" si="12"/>
        <v>272</v>
      </c>
      <c r="BD170" s="24"/>
    </row>
    <row r="171" spans="1:56" s="33" customFormat="1" ht="19.5" customHeight="1" x14ac:dyDescent="0.25">
      <c r="A171" s="13">
        <v>1</v>
      </c>
      <c r="B171" s="32"/>
      <c r="C171" s="89"/>
      <c r="D171" s="89"/>
      <c r="E171" s="27" t="s">
        <v>19</v>
      </c>
      <c r="F171" s="27">
        <f>ROUND('2019'!F171/4,2)</f>
        <v>4421911.21</v>
      </c>
      <c r="G171" s="27">
        <f>ROUND('2019'!G171/4,2)</f>
        <v>47385894.159999996</v>
      </c>
      <c r="H171" s="27">
        <f>ROUND('2019'!H171/4,2)</f>
        <v>21792595.899999999</v>
      </c>
      <c r="I171" s="27">
        <f>ROUND('2019'!I171/4,2)</f>
        <v>24121132.690000001</v>
      </c>
      <c r="J171" s="27">
        <f>ROUND('2019'!J171/4,2)</f>
        <v>1472165.56</v>
      </c>
      <c r="K171" s="27">
        <f>ROUND('2019'!K171/4,2)</f>
        <v>0</v>
      </c>
      <c r="L171" s="27">
        <f>ROUND('2019'!L171/4,2)</f>
        <v>38340070.780000001</v>
      </c>
      <c r="M171" s="27">
        <f>ROUND('2019'!M171/4,2)</f>
        <v>0</v>
      </c>
      <c r="N171" s="27">
        <f>ROUND('2019'!N171/4,2)</f>
        <v>0</v>
      </c>
      <c r="O171" s="27">
        <f>ROUND('2019'!O171/4,2)</f>
        <v>4329257.87</v>
      </c>
      <c r="P171" s="27">
        <f>ROUND('2019'!Q171/4,2)</f>
        <v>5456.02</v>
      </c>
      <c r="Q171" s="27">
        <f>ROUND('2019'!R171/4,2)</f>
        <v>27416.26</v>
      </c>
      <c r="R171" s="27">
        <f>ROUND('2019'!S171/4,2)</f>
        <v>13031.45</v>
      </c>
      <c r="S171" s="27">
        <f>ROUND('2019'!T171/4,2)</f>
        <v>14384.81</v>
      </c>
      <c r="T171" s="27">
        <f>ROUND('2019'!U171/4,2)</f>
        <v>0</v>
      </c>
      <c r="U171" s="27">
        <f>ROUND('2019'!V171/4,2)</f>
        <v>0</v>
      </c>
      <c r="V171" s="27">
        <f>ROUND('2019'!W171/4,2)</f>
        <v>101832.86</v>
      </c>
      <c r="W171" s="27">
        <f>ROUND('2019'!X171/4,2)</f>
        <v>0</v>
      </c>
      <c r="X171" s="27">
        <f>ROUND('2019'!Y171/4,2)</f>
        <v>0</v>
      </c>
      <c r="Y171" s="27">
        <f>ROUND('2019'!Z171/4,2)</f>
        <v>0</v>
      </c>
      <c r="Z171" s="27">
        <f>ROUND('2019'!AB171/4,2)</f>
        <v>1668446.73</v>
      </c>
      <c r="AA171" s="27">
        <f>ROUND('2019'!AC171/4,2)</f>
        <v>17942187.789999999</v>
      </c>
      <c r="AB171" s="27">
        <f>ROUND('2019'!AD171/4,2)</f>
        <v>8271964.1900000004</v>
      </c>
      <c r="AC171" s="27">
        <f>ROUND('2019'!AE171/4,2)</f>
        <v>9131035.4000000004</v>
      </c>
      <c r="AD171" s="27">
        <f>ROUND('2019'!AF171/4,2)</f>
        <v>539188.21</v>
      </c>
      <c r="AE171" s="27">
        <f>ROUND('2019'!AG171/4,2)</f>
        <v>0</v>
      </c>
      <c r="AF171" s="27">
        <f>ROUND('2019'!AH171/4,2)</f>
        <v>12219942.880000001</v>
      </c>
      <c r="AG171" s="27">
        <f>ROUND('2019'!AI171/4,2)</f>
        <v>0</v>
      </c>
      <c r="AH171" s="27">
        <f>ROUND('2019'!AJ171/4,2)</f>
        <v>0</v>
      </c>
      <c r="AI171" s="27">
        <f>ROUND('2019'!AK171/4,2)</f>
        <v>1881202.7</v>
      </c>
      <c r="AJ171" s="27">
        <f>ROUND('2019'!AM171/4,2)</f>
        <v>34190.980000000003</v>
      </c>
      <c r="AK171" s="27">
        <f>ROUND('2019'!AN171/4,2)</f>
        <v>301220.84000000003</v>
      </c>
      <c r="AL171" s="27">
        <f>ROUND('2019'!AO171/4,2)</f>
        <v>139336.29</v>
      </c>
      <c r="AM171" s="27">
        <f>ROUND('2019'!AP171/4,2)</f>
        <v>153806.82999999999</v>
      </c>
      <c r="AN171" s="27">
        <f>ROUND('2019'!AQ171/4,2)</f>
        <v>8077.73</v>
      </c>
      <c r="AO171" s="27">
        <f>ROUND('2019'!AR171/4,2)</f>
        <v>0</v>
      </c>
      <c r="AP171" s="27">
        <f>ROUND('2019'!AS171/4,2)</f>
        <v>254582.14</v>
      </c>
      <c r="AQ171" s="27">
        <f>ROUND('2019'!AT171/4,2)</f>
        <v>0</v>
      </c>
      <c r="AR171" s="27">
        <f>ROUND('2019'!AU171/4,2)</f>
        <v>0</v>
      </c>
      <c r="AS171" s="27">
        <f>ROUND('2019'!AV171/4,2)</f>
        <v>18687.45</v>
      </c>
      <c r="AT171" s="28">
        <f t="shared" si="17"/>
        <v>6130004.9399999995</v>
      </c>
      <c r="AU171" s="29">
        <f t="shared" si="17"/>
        <v>65656719.049999997</v>
      </c>
      <c r="AV171" s="29">
        <f t="shared" si="17"/>
        <v>30216927.829999998</v>
      </c>
      <c r="AW171" s="29">
        <f t="shared" si="17"/>
        <v>33420359.730000004</v>
      </c>
      <c r="AX171" s="29">
        <f t="shared" si="17"/>
        <v>2019431.5</v>
      </c>
      <c r="AY171" s="29">
        <f t="shared" si="17"/>
        <v>0</v>
      </c>
      <c r="AZ171" s="29">
        <f t="shared" si="16"/>
        <v>50916428.660000004</v>
      </c>
      <c r="BA171" s="29">
        <f t="shared" si="12"/>
        <v>0</v>
      </c>
      <c r="BB171" s="29">
        <f t="shared" si="12"/>
        <v>0</v>
      </c>
      <c r="BC171" s="29">
        <f t="shared" si="12"/>
        <v>6229148.0199999996</v>
      </c>
      <c r="BD171" s="30">
        <f t="shared" si="13"/>
        <v>128932300.67</v>
      </c>
    </row>
    <row r="172" spans="1:56" s="25" customFormat="1" ht="25.5" customHeight="1" x14ac:dyDescent="0.25">
      <c r="A172" s="13">
        <v>1</v>
      </c>
      <c r="B172" s="20" t="s">
        <v>141</v>
      </c>
      <c r="C172" s="88">
        <v>87</v>
      </c>
      <c r="D172" s="88" t="s">
        <v>142</v>
      </c>
      <c r="E172" s="21" t="s">
        <v>18</v>
      </c>
      <c r="F172" s="21">
        <f>ROUND('2019'!F172/4,0)</f>
        <v>1411</v>
      </c>
      <c r="G172" s="21">
        <f>ROUND('2019'!G172/4,0)</f>
        <v>0</v>
      </c>
      <c r="H172" s="21">
        <f>ROUND('2019'!H172/4,0)</f>
        <v>8683</v>
      </c>
      <c r="I172" s="21">
        <f>ROUND('2019'!I172/4,0)</f>
        <v>8382</v>
      </c>
      <c r="J172" s="21">
        <f>ROUND('2019'!J172/4,0)</f>
        <v>2867</v>
      </c>
      <c r="K172" s="21">
        <f>ROUND('2019'!K172/4,0)</f>
        <v>0</v>
      </c>
      <c r="L172" s="21">
        <f>ROUND('2019'!L172/4,0)</f>
        <v>628</v>
      </c>
      <c r="M172" s="21">
        <f>ROUND('2019'!M172/4,0)</f>
        <v>0</v>
      </c>
      <c r="N172" s="21">
        <f>ROUND('2019'!N172/4,0)</f>
        <v>0</v>
      </c>
      <c r="O172" s="21">
        <f>ROUND('2019'!O172/4,0)</f>
        <v>173</v>
      </c>
      <c r="P172" s="21">
        <f>ROUND('2019'!Q172/4,0)</f>
        <v>1</v>
      </c>
      <c r="Q172" s="21">
        <f>ROUND('2019'!R172/4,0)</f>
        <v>0</v>
      </c>
      <c r="R172" s="21">
        <f>ROUND('2019'!S172/4,0)</f>
        <v>7</v>
      </c>
      <c r="S172" s="21">
        <f>ROUND('2019'!T172/4,0)</f>
        <v>7</v>
      </c>
      <c r="T172" s="21">
        <f>ROUND('2019'!U172/4,0)</f>
        <v>0</v>
      </c>
      <c r="U172" s="21">
        <f>ROUND('2019'!V172/4,0)</f>
        <v>0</v>
      </c>
      <c r="V172" s="21">
        <f>ROUND('2019'!W172/4,0)</f>
        <v>0</v>
      </c>
      <c r="W172" s="21">
        <f>ROUND('2019'!X172/4,0)</f>
        <v>0</v>
      </c>
      <c r="X172" s="21">
        <f>ROUND('2019'!Y172/4,0)</f>
        <v>0</v>
      </c>
      <c r="Y172" s="21">
        <f>ROUND('2019'!Z172/4,0)</f>
        <v>0</v>
      </c>
      <c r="Z172" s="21">
        <f>ROUND('2019'!AB172/4,0)</f>
        <v>1530</v>
      </c>
      <c r="AA172" s="21">
        <f>ROUND('2019'!AC172/4,0)</f>
        <v>0</v>
      </c>
      <c r="AB172" s="21">
        <f>ROUND('2019'!AD172/4,0)</f>
        <v>9497</v>
      </c>
      <c r="AC172" s="21">
        <f>ROUND('2019'!AE172/4,0)</f>
        <v>9167</v>
      </c>
      <c r="AD172" s="21">
        <f>ROUND('2019'!AF172/4,0)</f>
        <v>3240</v>
      </c>
      <c r="AE172" s="21">
        <f>ROUND('2019'!AG172/4,0)</f>
        <v>0</v>
      </c>
      <c r="AF172" s="21">
        <f>ROUND('2019'!AH172/4,0)</f>
        <v>687</v>
      </c>
      <c r="AG172" s="21">
        <f>ROUND('2019'!AI172/4,0)</f>
        <v>0</v>
      </c>
      <c r="AH172" s="21">
        <f>ROUND('2019'!AJ172/4,0)</f>
        <v>0</v>
      </c>
      <c r="AI172" s="21">
        <f>ROUND('2019'!AK172/4,0)</f>
        <v>265</v>
      </c>
      <c r="AJ172" s="21">
        <f>ROUND('2019'!AM172/4,0)</f>
        <v>13</v>
      </c>
      <c r="AK172" s="21">
        <f>ROUND('2019'!AN172/4,0)</f>
        <v>0</v>
      </c>
      <c r="AL172" s="21">
        <f>ROUND('2019'!AO172/4,0)</f>
        <v>64</v>
      </c>
      <c r="AM172" s="21">
        <f>ROUND('2019'!AP172/4,0)</f>
        <v>62</v>
      </c>
      <c r="AN172" s="21">
        <f>ROUND('2019'!AQ172/4,0)</f>
        <v>18</v>
      </c>
      <c r="AO172" s="21">
        <f>ROUND('2019'!AR172/4,0)</f>
        <v>0</v>
      </c>
      <c r="AP172" s="21">
        <f>ROUND('2019'!AS172/4,0)</f>
        <v>3</v>
      </c>
      <c r="AQ172" s="21">
        <f>ROUND('2019'!AT172/4,0)</f>
        <v>0</v>
      </c>
      <c r="AR172" s="21">
        <f>ROUND('2019'!AU172/4,0)</f>
        <v>0</v>
      </c>
      <c r="AS172" s="21">
        <f>ROUND('2019'!AV172/4,0)</f>
        <v>1</v>
      </c>
      <c r="AT172" s="22">
        <f t="shared" si="17"/>
        <v>2955</v>
      </c>
      <c r="AU172" s="23">
        <f t="shared" si="17"/>
        <v>0</v>
      </c>
      <c r="AV172" s="23">
        <f t="shared" si="17"/>
        <v>18251</v>
      </c>
      <c r="AW172" s="23">
        <f t="shared" si="17"/>
        <v>17618</v>
      </c>
      <c r="AX172" s="23">
        <f t="shared" si="17"/>
        <v>6125</v>
      </c>
      <c r="AY172" s="23">
        <f t="shared" si="17"/>
        <v>0</v>
      </c>
      <c r="AZ172" s="23">
        <f t="shared" si="16"/>
        <v>1318</v>
      </c>
      <c r="BA172" s="23">
        <f t="shared" si="12"/>
        <v>0</v>
      </c>
      <c r="BB172" s="23">
        <f t="shared" si="12"/>
        <v>0</v>
      </c>
      <c r="BC172" s="23">
        <f t="shared" si="12"/>
        <v>439</v>
      </c>
      <c r="BD172" s="24"/>
    </row>
    <row r="173" spans="1:56" s="33" customFormat="1" ht="16.95" customHeight="1" x14ac:dyDescent="0.25">
      <c r="A173" s="13">
        <v>1</v>
      </c>
      <c r="B173" s="32"/>
      <c r="C173" s="89"/>
      <c r="D173" s="89"/>
      <c r="E173" s="27" t="s">
        <v>19</v>
      </c>
      <c r="F173" s="27">
        <f>ROUND('2019'!F173/4,2)</f>
        <v>3492874.32</v>
      </c>
      <c r="G173" s="27">
        <f>ROUND('2019'!G173/4,2)</f>
        <v>25646570.059999999</v>
      </c>
      <c r="H173" s="27">
        <f>ROUND('2019'!H173/4,2)</f>
        <v>7499227.0300000003</v>
      </c>
      <c r="I173" s="27">
        <f>ROUND('2019'!I173/4,2)</f>
        <v>15357607.890000001</v>
      </c>
      <c r="J173" s="27">
        <f>ROUND('2019'!J173/4,2)</f>
        <v>2789735.13</v>
      </c>
      <c r="K173" s="27">
        <f>ROUND('2019'!K173/4,2)</f>
        <v>0</v>
      </c>
      <c r="L173" s="27">
        <f>ROUND('2019'!L173/4,2)</f>
        <v>23938478.77</v>
      </c>
      <c r="M173" s="27">
        <f>ROUND('2019'!M173/4,2)</f>
        <v>0</v>
      </c>
      <c r="N173" s="27">
        <f>ROUND('2019'!N173/4,2)</f>
        <v>0</v>
      </c>
      <c r="O173" s="27">
        <f>ROUND('2019'!O173/4,2)</f>
        <v>3682364.9</v>
      </c>
      <c r="P173" s="27">
        <f>ROUND('2019'!Q173/4,2)</f>
        <v>3703.42</v>
      </c>
      <c r="Q173" s="27">
        <f>ROUND('2019'!R173/4,2)</f>
        <v>17454.71</v>
      </c>
      <c r="R173" s="27">
        <f>ROUND('2019'!S173/4,2)</f>
        <v>5795.73</v>
      </c>
      <c r="S173" s="27">
        <f>ROUND('2019'!T173/4,2)</f>
        <v>11658.99</v>
      </c>
      <c r="T173" s="27">
        <f>ROUND('2019'!U173/4,2)</f>
        <v>0</v>
      </c>
      <c r="U173" s="27">
        <f>ROUND('2019'!V173/4,2)</f>
        <v>0</v>
      </c>
      <c r="V173" s="27">
        <f>ROUND('2019'!W173/4,2)</f>
        <v>0</v>
      </c>
      <c r="W173" s="27">
        <f>ROUND('2019'!X173/4,2)</f>
        <v>0</v>
      </c>
      <c r="X173" s="27">
        <f>ROUND('2019'!Y173/4,2)</f>
        <v>0</v>
      </c>
      <c r="Y173" s="27">
        <f>ROUND('2019'!Z173/4,2)</f>
        <v>0</v>
      </c>
      <c r="Z173" s="27">
        <f>ROUND('2019'!AB173/4,2)</f>
        <v>3790999.13</v>
      </c>
      <c r="AA173" s="27">
        <f>ROUND('2019'!AC173/4,2)</f>
        <v>28391358.280000001</v>
      </c>
      <c r="AB173" s="27">
        <f>ROUND('2019'!AD173/4,2)</f>
        <v>8201847.6799999997</v>
      </c>
      <c r="AC173" s="27">
        <f>ROUND('2019'!AE173/4,2)</f>
        <v>17036156.16</v>
      </c>
      <c r="AD173" s="27">
        <f>ROUND('2019'!AF173/4,2)</f>
        <v>3153354.45</v>
      </c>
      <c r="AE173" s="27">
        <f>ROUND('2019'!AG173/4,2)</f>
        <v>0</v>
      </c>
      <c r="AF173" s="27">
        <f>ROUND('2019'!AH173/4,2)</f>
        <v>24718551.399999999</v>
      </c>
      <c r="AG173" s="27">
        <f>ROUND('2019'!AI173/4,2)</f>
        <v>0</v>
      </c>
      <c r="AH173" s="27">
        <f>ROUND('2019'!AJ173/4,2)</f>
        <v>0</v>
      </c>
      <c r="AI173" s="27">
        <f>ROUND('2019'!AK173/4,2)</f>
        <v>5237538.43</v>
      </c>
      <c r="AJ173" s="27">
        <f>ROUND('2019'!AM173/4,2)</f>
        <v>33145.54</v>
      </c>
      <c r="AK173" s="27">
        <f>ROUND('2019'!AN173/4,2)</f>
        <v>183370.5</v>
      </c>
      <c r="AL173" s="27">
        <f>ROUND('2019'!AO173/4,2)</f>
        <v>54836.51</v>
      </c>
      <c r="AM173" s="27">
        <f>ROUND('2019'!AP173/4,2)</f>
        <v>110651.07</v>
      </c>
      <c r="AN173" s="27">
        <f>ROUND('2019'!AQ173/4,2)</f>
        <v>17882.919999999998</v>
      </c>
      <c r="AO173" s="27">
        <f>ROUND('2019'!AR173/4,2)</f>
        <v>0</v>
      </c>
      <c r="AP173" s="27">
        <f>ROUND('2019'!AS173/4,2)</f>
        <v>97509.08</v>
      </c>
      <c r="AQ173" s="27">
        <f>ROUND('2019'!AT173/4,2)</f>
        <v>0</v>
      </c>
      <c r="AR173" s="27">
        <f>ROUND('2019'!AU173/4,2)</f>
        <v>0</v>
      </c>
      <c r="AS173" s="27">
        <f>ROUND('2019'!AV173/4,2)</f>
        <v>17875.560000000001</v>
      </c>
      <c r="AT173" s="28">
        <f t="shared" si="17"/>
        <v>7320722.4100000001</v>
      </c>
      <c r="AU173" s="29">
        <f t="shared" si="17"/>
        <v>54238753.549999997</v>
      </c>
      <c r="AV173" s="29">
        <f t="shared" si="17"/>
        <v>15761706.949999999</v>
      </c>
      <c r="AW173" s="29">
        <f t="shared" si="17"/>
        <v>32516074.109999999</v>
      </c>
      <c r="AX173" s="29">
        <f t="shared" si="17"/>
        <v>5960972.5</v>
      </c>
      <c r="AY173" s="29">
        <f t="shared" si="17"/>
        <v>0</v>
      </c>
      <c r="AZ173" s="29">
        <f t="shared" si="16"/>
        <v>48754539.25</v>
      </c>
      <c r="BA173" s="29">
        <f t="shared" si="12"/>
        <v>0</v>
      </c>
      <c r="BB173" s="29">
        <f t="shared" si="12"/>
        <v>0</v>
      </c>
      <c r="BC173" s="29">
        <f t="shared" si="12"/>
        <v>8937778.8899999987</v>
      </c>
      <c r="BD173" s="30">
        <f t="shared" si="13"/>
        <v>119251794.09999999</v>
      </c>
    </row>
    <row r="174" spans="1:56" s="25" customFormat="1" ht="20.25" customHeight="1" x14ac:dyDescent="0.25">
      <c r="A174" s="13">
        <v>1</v>
      </c>
      <c r="B174" s="44"/>
      <c r="C174" s="88">
        <v>88</v>
      </c>
      <c r="D174" s="88" t="s">
        <v>143</v>
      </c>
      <c r="E174" s="21" t="s">
        <v>18</v>
      </c>
      <c r="F174" s="21">
        <f>ROUND('2019'!F174/4,0)</f>
        <v>0</v>
      </c>
      <c r="G174" s="21">
        <f>ROUND('2019'!G174/4,0)</f>
        <v>0</v>
      </c>
      <c r="H174" s="21">
        <f>ROUND('2019'!H174/4,0)</f>
        <v>780</v>
      </c>
      <c r="I174" s="21">
        <f>ROUND('2019'!I174/4,0)</f>
        <v>0</v>
      </c>
      <c r="J174" s="21">
        <f>ROUND('2019'!J174/4,0)</f>
        <v>0</v>
      </c>
      <c r="K174" s="21">
        <f>ROUND('2019'!K174/4,0)</f>
        <v>0</v>
      </c>
      <c r="L174" s="21">
        <f>ROUND('2019'!L174/4,0)</f>
        <v>0</v>
      </c>
      <c r="M174" s="21">
        <f>ROUND('2019'!M174/4,0)</f>
        <v>0</v>
      </c>
      <c r="N174" s="21">
        <f>ROUND('2019'!N174/4,0)</f>
        <v>0</v>
      </c>
      <c r="O174" s="21">
        <f>ROUND('2019'!O174/4,0)</f>
        <v>0</v>
      </c>
      <c r="P174" s="21">
        <f>ROUND('2019'!Q174/4,0)</f>
        <v>0</v>
      </c>
      <c r="Q174" s="21">
        <f>ROUND('2019'!R174/4,0)</f>
        <v>0</v>
      </c>
      <c r="R174" s="21">
        <f>ROUND('2019'!S174/4,0)</f>
        <v>0</v>
      </c>
      <c r="S174" s="21">
        <f>ROUND('2019'!T174/4,0)</f>
        <v>0</v>
      </c>
      <c r="T174" s="21">
        <f>ROUND('2019'!U174/4,0)</f>
        <v>0</v>
      </c>
      <c r="U174" s="21">
        <f>ROUND('2019'!V174/4,0)</f>
        <v>0</v>
      </c>
      <c r="V174" s="21">
        <f>ROUND('2019'!W174/4,0)</f>
        <v>0</v>
      </c>
      <c r="W174" s="21">
        <f>ROUND('2019'!X174/4,0)</f>
        <v>0</v>
      </c>
      <c r="X174" s="21">
        <f>ROUND('2019'!Y174/4,0)</f>
        <v>0</v>
      </c>
      <c r="Y174" s="21">
        <f>ROUND('2019'!Z174/4,0)</f>
        <v>0</v>
      </c>
      <c r="Z174" s="21">
        <f>ROUND('2019'!AB174/4,0)</f>
        <v>0</v>
      </c>
      <c r="AA174" s="21">
        <f>ROUND('2019'!AC174/4,0)</f>
        <v>0</v>
      </c>
      <c r="AB174" s="21">
        <f>ROUND('2019'!AD174/4,0)</f>
        <v>942</v>
      </c>
      <c r="AC174" s="21">
        <f>ROUND('2019'!AE174/4,0)</f>
        <v>0</v>
      </c>
      <c r="AD174" s="21">
        <f>ROUND('2019'!AF174/4,0)</f>
        <v>0</v>
      </c>
      <c r="AE174" s="21">
        <f>ROUND('2019'!AG174/4,0)</f>
        <v>0</v>
      </c>
      <c r="AF174" s="21">
        <f>ROUND('2019'!AH174/4,0)</f>
        <v>0</v>
      </c>
      <c r="AG174" s="21">
        <f>ROUND('2019'!AI174/4,0)</f>
        <v>0</v>
      </c>
      <c r="AH174" s="21">
        <f>ROUND('2019'!AJ174/4,0)</f>
        <v>0</v>
      </c>
      <c r="AI174" s="21">
        <f>ROUND('2019'!AK174/4,0)</f>
        <v>0</v>
      </c>
      <c r="AJ174" s="21">
        <f>ROUND('2019'!AM174/4,0)</f>
        <v>0</v>
      </c>
      <c r="AK174" s="21">
        <f>ROUND('2019'!AN174/4,0)</f>
        <v>0</v>
      </c>
      <c r="AL174" s="21">
        <f>ROUND('2019'!AO174/4,0)</f>
        <v>0</v>
      </c>
      <c r="AM174" s="21">
        <f>ROUND('2019'!AP174/4,0)</f>
        <v>0</v>
      </c>
      <c r="AN174" s="21">
        <f>ROUND('2019'!AQ174/4,0)</f>
        <v>0</v>
      </c>
      <c r="AO174" s="21">
        <f>ROUND('2019'!AR174/4,0)</f>
        <v>0</v>
      </c>
      <c r="AP174" s="21">
        <f>ROUND('2019'!AS174/4,0)</f>
        <v>0</v>
      </c>
      <c r="AQ174" s="21">
        <f>ROUND('2019'!AT174/4,0)</f>
        <v>0</v>
      </c>
      <c r="AR174" s="21">
        <f>ROUND('2019'!AU174/4,0)</f>
        <v>0</v>
      </c>
      <c r="AS174" s="21">
        <f>ROUND('2019'!AV174/4,0)</f>
        <v>0</v>
      </c>
      <c r="AT174" s="22">
        <f t="shared" si="17"/>
        <v>0</v>
      </c>
      <c r="AU174" s="23">
        <f t="shared" si="17"/>
        <v>0</v>
      </c>
      <c r="AV174" s="23">
        <f t="shared" si="17"/>
        <v>1722</v>
      </c>
      <c r="AW174" s="23">
        <f t="shared" si="17"/>
        <v>0</v>
      </c>
      <c r="AX174" s="23">
        <f t="shared" si="17"/>
        <v>0</v>
      </c>
      <c r="AY174" s="23">
        <f t="shared" si="17"/>
        <v>0</v>
      </c>
      <c r="AZ174" s="23">
        <f t="shared" si="16"/>
        <v>0</v>
      </c>
      <c r="BA174" s="23">
        <f t="shared" si="12"/>
        <v>0</v>
      </c>
      <c r="BB174" s="23">
        <f t="shared" si="12"/>
        <v>0</v>
      </c>
      <c r="BC174" s="23">
        <f t="shared" si="12"/>
        <v>0</v>
      </c>
      <c r="BD174" s="24"/>
    </row>
    <row r="175" spans="1:56" s="33" customFormat="1" ht="20.25" customHeight="1" x14ac:dyDescent="0.25">
      <c r="A175" s="13">
        <v>1</v>
      </c>
      <c r="B175" s="43"/>
      <c r="C175" s="89"/>
      <c r="D175" s="89"/>
      <c r="E175" s="27" t="s">
        <v>19</v>
      </c>
      <c r="F175" s="27">
        <f>ROUND('2019'!F175/4,2)</f>
        <v>0</v>
      </c>
      <c r="G175" s="27">
        <f>ROUND('2019'!G175/4,2)</f>
        <v>590872.47</v>
      </c>
      <c r="H175" s="27">
        <f>ROUND('2019'!H175/4,2)</f>
        <v>553282.88</v>
      </c>
      <c r="I175" s="27">
        <f>ROUND('2019'!I175/4,2)</f>
        <v>37589.589999999997</v>
      </c>
      <c r="J175" s="27">
        <f>ROUND('2019'!J175/4,2)</f>
        <v>0</v>
      </c>
      <c r="K175" s="27">
        <f>ROUND('2019'!K175/4,2)</f>
        <v>0</v>
      </c>
      <c r="L175" s="27">
        <f>ROUND('2019'!L175/4,2)</f>
        <v>0</v>
      </c>
      <c r="M175" s="27">
        <f>ROUND('2019'!M175/4,2)</f>
        <v>0</v>
      </c>
      <c r="N175" s="27">
        <f>ROUND('2019'!N175/4,2)</f>
        <v>0</v>
      </c>
      <c r="O175" s="27">
        <f>ROUND('2019'!O175/4,2)</f>
        <v>0</v>
      </c>
      <c r="P175" s="27">
        <f>ROUND('2019'!Q175/4,2)</f>
        <v>0</v>
      </c>
      <c r="Q175" s="27">
        <f>ROUND('2019'!R175/4,2)</f>
        <v>0</v>
      </c>
      <c r="R175" s="27">
        <f>ROUND('2019'!S175/4,2)</f>
        <v>0</v>
      </c>
      <c r="S175" s="27">
        <f>ROUND('2019'!T175/4,2)</f>
        <v>0</v>
      </c>
      <c r="T175" s="27">
        <f>ROUND('2019'!U175/4,2)</f>
        <v>0</v>
      </c>
      <c r="U175" s="27">
        <f>ROUND('2019'!V175/4,2)</f>
        <v>0</v>
      </c>
      <c r="V175" s="27">
        <f>ROUND('2019'!W175/4,2)</f>
        <v>0</v>
      </c>
      <c r="W175" s="27">
        <f>ROUND('2019'!X175/4,2)</f>
        <v>0</v>
      </c>
      <c r="X175" s="27">
        <f>ROUND('2019'!Y175/4,2)</f>
        <v>0</v>
      </c>
      <c r="Y175" s="27">
        <f>ROUND('2019'!Z175/4,2)</f>
        <v>0</v>
      </c>
      <c r="Z175" s="27">
        <f>ROUND('2019'!AB175/4,2)</f>
        <v>0</v>
      </c>
      <c r="AA175" s="27">
        <f>ROUND('2019'!AC175/4,2)</f>
        <v>714771.7</v>
      </c>
      <c r="AB175" s="27">
        <f>ROUND('2019'!AD175/4,2)</f>
        <v>668092.13</v>
      </c>
      <c r="AC175" s="27">
        <f>ROUND('2019'!AE175/4,2)</f>
        <v>46679.57</v>
      </c>
      <c r="AD175" s="27">
        <f>ROUND('2019'!AF175/4,2)</f>
        <v>0</v>
      </c>
      <c r="AE175" s="27">
        <f>ROUND('2019'!AG175/4,2)</f>
        <v>0</v>
      </c>
      <c r="AF175" s="27">
        <f>ROUND('2019'!AH175/4,2)</f>
        <v>0</v>
      </c>
      <c r="AG175" s="27">
        <f>ROUND('2019'!AI175/4,2)</f>
        <v>0</v>
      </c>
      <c r="AH175" s="27">
        <f>ROUND('2019'!AJ175/4,2)</f>
        <v>0</v>
      </c>
      <c r="AI175" s="27">
        <f>ROUND('2019'!AK175/4,2)</f>
        <v>0</v>
      </c>
      <c r="AJ175" s="27">
        <f>ROUND('2019'!AM175/4,2)</f>
        <v>0</v>
      </c>
      <c r="AK175" s="27">
        <f>ROUND('2019'!AN175/4,2)</f>
        <v>0</v>
      </c>
      <c r="AL175" s="27">
        <f>ROUND('2019'!AO175/4,2)</f>
        <v>0</v>
      </c>
      <c r="AM175" s="27">
        <f>ROUND('2019'!AP175/4,2)</f>
        <v>0</v>
      </c>
      <c r="AN175" s="27">
        <f>ROUND('2019'!AQ175/4,2)</f>
        <v>0</v>
      </c>
      <c r="AO175" s="27">
        <f>ROUND('2019'!AR175/4,2)</f>
        <v>0</v>
      </c>
      <c r="AP175" s="27">
        <f>ROUND('2019'!AS175/4,2)</f>
        <v>0</v>
      </c>
      <c r="AQ175" s="27">
        <f>ROUND('2019'!AT175/4,2)</f>
        <v>0</v>
      </c>
      <c r="AR175" s="27">
        <f>ROUND('2019'!AU175/4,2)</f>
        <v>0</v>
      </c>
      <c r="AS175" s="27">
        <f>ROUND('2019'!AV175/4,2)</f>
        <v>0</v>
      </c>
      <c r="AT175" s="28">
        <f t="shared" si="17"/>
        <v>0</v>
      </c>
      <c r="AU175" s="29">
        <f t="shared" si="17"/>
        <v>1305644.17</v>
      </c>
      <c r="AV175" s="29">
        <f t="shared" si="17"/>
        <v>1221375.01</v>
      </c>
      <c r="AW175" s="29">
        <f t="shared" si="17"/>
        <v>84269.16</v>
      </c>
      <c r="AX175" s="29">
        <f t="shared" si="17"/>
        <v>0</v>
      </c>
      <c r="AY175" s="29">
        <f t="shared" si="17"/>
        <v>0</v>
      </c>
      <c r="AZ175" s="29">
        <f t="shared" si="16"/>
        <v>0</v>
      </c>
      <c r="BA175" s="29">
        <f t="shared" si="12"/>
        <v>0</v>
      </c>
      <c r="BB175" s="29">
        <f t="shared" si="12"/>
        <v>0</v>
      </c>
      <c r="BC175" s="29">
        <f t="shared" si="12"/>
        <v>0</v>
      </c>
      <c r="BD175" s="30">
        <f t="shared" si="13"/>
        <v>1305644.17</v>
      </c>
    </row>
    <row r="176" spans="1:56" s="33" customFormat="1" ht="20.25" customHeight="1" x14ac:dyDescent="0.25">
      <c r="A176" s="13"/>
      <c r="B176" s="43"/>
      <c r="C176" s="88">
        <v>89</v>
      </c>
      <c r="D176" s="88" t="s">
        <v>199</v>
      </c>
      <c r="E176" s="21" t="s">
        <v>18</v>
      </c>
      <c r="F176" s="21">
        <f>ROUND('2019'!F176/4,0)</f>
        <v>0</v>
      </c>
      <c r="G176" s="21">
        <f>ROUND('2019'!G176/4,0)</f>
        <v>0</v>
      </c>
      <c r="H176" s="21">
        <f>ROUND('2019'!H176/4,0)</f>
        <v>15</v>
      </c>
      <c r="I176" s="21">
        <f>ROUND('2019'!I176/4,0)</f>
        <v>0</v>
      </c>
      <c r="J176" s="21">
        <f>ROUND('2019'!J176/4,0)</f>
        <v>0</v>
      </c>
      <c r="K176" s="21">
        <f>ROUND('2019'!K176/4,0)</f>
        <v>0</v>
      </c>
      <c r="L176" s="21">
        <f>ROUND('2019'!L176/4,0)</f>
        <v>0</v>
      </c>
      <c r="M176" s="21">
        <f>ROUND('2019'!M176/4,0)</f>
        <v>0</v>
      </c>
      <c r="N176" s="21">
        <f>ROUND('2019'!N176/4,0)</f>
        <v>0</v>
      </c>
      <c r="O176" s="21">
        <f>ROUND('2019'!O176/4,0)</f>
        <v>0</v>
      </c>
      <c r="P176" s="21">
        <f>ROUND('2019'!Q176/4,0)</f>
        <v>0</v>
      </c>
      <c r="Q176" s="21">
        <f>ROUND('2019'!R176/4,0)</f>
        <v>0</v>
      </c>
      <c r="R176" s="21">
        <f>ROUND('2019'!S176/4,0)</f>
        <v>0</v>
      </c>
      <c r="S176" s="21">
        <f>ROUND('2019'!T176/4,0)</f>
        <v>0</v>
      </c>
      <c r="T176" s="21">
        <f>ROUND('2019'!U176/4,0)</f>
        <v>0</v>
      </c>
      <c r="U176" s="21">
        <f>ROUND('2019'!V176/4,0)</f>
        <v>0</v>
      </c>
      <c r="V176" s="21">
        <f>ROUND('2019'!W176/4,0)</f>
        <v>0</v>
      </c>
      <c r="W176" s="21">
        <f>ROUND('2019'!X176/4,0)</f>
        <v>0</v>
      </c>
      <c r="X176" s="21">
        <f>ROUND('2019'!Y176/4,0)</f>
        <v>0</v>
      </c>
      <c r="Y176" s="21">
        <f>ROUND('2019'!Z176/4,0)</f>
        <v>0</v>
      </c>
      <c r="Z176" s="21">
        <f>ROUND('2019'!AB176/4,0)</f>
        <v>0</v>
      </c>
      <c r="AA176" s="21">
        <f>ROUND('2019'!AC176/4,0)</f>
        <v>0</v>
      </c>
      <c r="AB176" s="21">
        <f>ROUND('2019'!AD176/4,0)</f>
        <v>15</v>
      </c>
      <c r="AC176" s="21">
        <f>ROUND('2019'!AE176/4,0)</f>
        <v>0</v>
      </c>
      <c r="AD176" s="21">
        <f>ROUND('2019'!AF176/4,0)</f>
        <v>0</v>
      </c>
      <c r="AE176" s="21">
        <f>ROUND('2019'!AG176/4,0)</f>
        <v>0</v>
      </c>
      <c r="AF176" s="21">
        <f>ROUND('2019'!AH176/4,0)</f>
        <v>0</v>
      </c>
      <c r="AG176" s="21">
        <f>ROUND('2019'!AI176/4,0)</f>
        <v>0</v>
      </c>
      <c r="AH176" s="21">
        <f>ROUND('2019'!AJ176/4,0)</f>
        <v>0</v>
      </c>
      <c r="AI176" s="21">
        <f>ROUND('2019'!AK176/4,0)</f>
        <v>0</v>
      </c>
      <c r="AJ176" s="21">
        <f>ROUND('2019'!AM176/4,0)</f>
        <v>0</v>
      </c>
      <c r="AK176" s="21">
        <f>ROUND('2019'!AN176/4,0)</f>
        <v>0</v>
      </c>
      <c r="AL176" s="21">
        <f>ROUND('2019'!AO176/4,0)</f>
        <v>0</v>
      </c>
      <c r="AM176" s="21">
        <f>ROUND('2019'!AP176/4,0)</f>
        <v>0</v>
      </c>
      <c r="AN176" s="21">
        <f>ROUND('2019'!AQ176/4,0)</f>
        <v>0</v>
      </c>
      <c r="AO176" s="21">
        <f>ROUND('2019'!AR176/4,0)</f>
        <v>0</v>
      </c>
      <c r="AP176" s="21">
        <f>ROUND('2019'!AS176/4,0)</f>
        <v>0</v>
      </c>
      <c r="AQ176" s="21">
        <f>ROUND('2019'!AT176/4,0)</f>
        <v>0</v>
      </c>
      <c r="AR176" s="21">
        <f>ROUND('2019'!AU176/4,0)</f>
        <v>0</v>
      </c>
      <c r="AS176" s="21">
        <f>ROUND('2019'!AV176/4,0)</f>
        <v>0</v>
      </c>
      <c r="AT176" s="22">
        <f t="shared" si="17"/>
        <v>0</v>
      </c>
      <c r="AU176" s="23">
        <f t="shared" si="17"/>
        <v>0</v>
      </c>
      <c r="AV176" s="23">
        <f t="shared" si="17"/>
        <v>30</v>
      </c>
      <c r="AW176" s="23">
        <f t="shared" si="17"/>
        <v>0</v>
      </c>
      <c r="AX176" s="23">
        <f t="shared" si="17"/>
        <v>0</v>
      </c>
      <c r="AY176" s="23">
        <f t="shared" si="17"/>
        <v>0</v>
      </c>
      <c r="AZ176" s="23">
        <f t="shared" si="16"/>
        <v>0</v>
      </c>
      <c r="BA176" s="23">
        <f t="shared" si="12"/>
        <v>0</v>
      </c>
      <c r="BB176" s="23">
        <f t="shared" si="12"/>
        <v>0</v>
      </c>
      <c r="BC176" s="23">
        <f t="shared" si="12"/>
        <v>0</v>
      </c>
      <c r="BD176" s="24"/>
    </row>
    <row r="177" spans="1:56" s="33" customFormat="1" ht="20.25" customHeight="1" x14ac:dyDescent="0.25">
      <c r="A177" s="13"/>
      <c r="B177" s="43"/>
      <c r="C177" s="89"/>
      <c r="D177" s="89"/>
      <c r="E177" s="27" t="s">
        <v>19</v>
      </c>
      <c r="F177" s="27">
        <f>ROUND('2019'!F177/4,2)</f>
        <v>0</v>
      </c>
      <c r="G177" s="27">
        <f>ROUND('2019'!G177/4,2)</f>
        <v>10640.7</v>
      </c>
      <c r="H177" s="27">
        <f>ROUND('2019'!H177/4,2)</f>
        <v>10640.7</v>
      </c>
      <c r="I177" s="27">
        <f>ROUND('2019'!I177/4,2)</f>
        <v>0</v>
      </c>
      <c r="J177" s="27">
        <f>ROUND('2019'!J177/4,2)</f>
        <v>0</v>
      </c>
      <c r="K177" s="27">
        <f>ROUND('2019'!K177/4,2)</f>
        <v>0</v>
      </c>
      <c r="L177" s="27">
        <f>ROUND('2019'!L177/4,2)</f>
        <v>0</v>
      </c>
      <c r="M177" s="27">
        <f>ROUND('2019'!M177/4,2)</f>
        <v>0</v>
      </c>
      <c r="N177" s="27">
        <f>ROUND('2019'!N177/4,2)</f>
        <v>0</v>
      </c>
      <c r="O177" s="27">
        <f>ROUND('2019'!O177/4,2)</f>
        <v>0</v>
      </c>
      <c r="P177" s="27">
        <f>ROUND('2019'!Q177/4,2)</f>
        <v>0</v>
      </c>
      <c r="Q177" s="27">
        <f>ROUND('2019'!R177/4,2)</f>
        <v>0</v>
      </c>
      <c r="R177" s="27">
        <f>ROUND('2019'!S177/4,2)</f>
        <v>0</v>
      </c>
      <c r="S177" s="27">
        <f>ROUND('2019'!T177/4,2)</f>
        <v>0</v>
      </c>
      <c r="T177" s="27">
        <f>ROUND('2019'!U177/4,2)</f>
        <v>0</v>
      </c>
      <c r="U177" s="27">
        <f>ROUND('2019'!V177/4,2)</f>
        <v>0</v>
      </c>
      <c r="V177" s="27">
        <f>ROUND('2019'!W177/4,2)</f>
        <v>0</v>
      </c>
      <c r="W177" s="27">
        <f>ROUND('2019'!X177/4,2)</f>
        <v>0</v>
      </c>
      <c r="X177" s="27">
        <f>ROUND('2019'!Y177/4,2)</f>
        <v>0</v>
      </c>
      <c r="Y177" s="27">
        <f>ROUND('2019'!Z177/4,2)</f>
        <v>0</v>
      </c>
      <c r="Z177" s="27">
        <f>ROUND('2019'!AB177/4,2)</f>
        <v>0</v>
      </c>
      <c r="AA177" s="27">
        <f>ROUND('2019'!AC177/4,2)</f>
        <v>10640.7</v>
      </c>
      <c r="AB177" s="27">
        <f>ROUND('2019'!AD177/4,2)</f>
        <v>10640.7</v>
      </c>
      <c r="AC177" s="27">
        <f>ROUND('2019'!AE177/4,2)</f>
        <v>0</v>
      </c>
      <c r="AD177" s="27">
        <f>ROUND('2019'!AF177/4,2)</f>
        <v>0</v>
      </c>
      <c r="AE177" s="27">
        <f>ROUND('2019'!AG177/4,2)</f>
        <v>0</v>
      </c>
      <c r="AF177" s="27">
        <f>ROUND('2019'!AH177/4,2)</f>
        <v>0</v>
      </c>
      <c r="AG177" s="27">
        <f>ROUND('2019'!AI177/4,2)</f>
        <v>0</v>
      </c>
      <c r="AH177" s="27">
        <f>ROUND('2019'!AJ177/4,2)</f>
        <v>0</v>
      </c>
      <c r="AI177" s="27">
        <f>ROUND('2019'!AK177/4,2)</f>
        <v>0</v>
      </c>
      <c r="AJ177" s="27">
        <f>ROUND('2019'!AM177/4,2)</f>
        <v>0</v>
      </c>
      <c r="AK177" s="27">
        <f>ROUND('2019'!AN177/4,2)</f>
        <v>0</v>
      </c>
      <c r="AL177" s="27">
        <f>ROUND('2019'!AO177/4,2)</f>
        <v>0</v>
      </c>
      <c r="AM177" s="27">
        <f>ROUND('2019'!AP177/4,2)</f>
        <v>0</v>
      </c>
      <c r="AN177" s="27">
        <f>ROUND('2019'!AQ177/4,2)</f>
        <v>0</v>
      </c>
      <c r="AO177" s="27">
        <f>ROUND('2019'!AR177/4,2)</f>
        <v>0</v>
      </c>
      <c r="AP177" s="27">
        <f>ROUND('2019'!AS177/4,2)</f>
        <v>0</v>
      </c>
      <c r="AQ177" s="27">
        <f>ROUND('2019'!AT177/4,2)</f>
        <v>0</v>
      </c>
      <c r="AR177" s="27">
        <f>ROUND('2019'!AU177/4,2)</f>
        <v>0</v>
      </c>
      <c r="AS177" s="27">
        <f>ROUND('2019'!AV177/4,2)</f>
        <v>0</v>
      </c>
      <c r="AT177" s="28">
        <f t="shared" si="17"/>
        <v>0</v>
      </c>
      <c r="AU177" s="29">
        <f t="shared" si="17"/>
        <v>21281.4</v>
      </c>
      <c r="AV177" s="29">
        <f t="shared" si="17"/>
        <v>21281.4</v>
      </c>
      <c r="AW177" s="29">
        <f t="shared" si="17"/>
        <v>0</v>
      </c>
      <c r="AX177" s="29">
        <f t="shared" si="17"/>
        <v>0</v>
      </c>
      <c r="AY177" s="29">
        <f t="shared" si="17"/>
        <v>0</v>
      </c>
      <c r="AZ177" s="29">
        <f t="shared" si="16"/>
        <v>0</v>
      </c>
      <c r="BA177" s="29">
        <f t="shared" si="12"/>
        <v>0</v>
      </c>
      <c r="BB177" s="29">
        <f t="shared" si="12"/>
        <v>0</v>
      </c>
      <c r="BC177" s="29">
        <f t="shared" si="12"/>
        <v>0</v>
      </c>
      <c r="BD177" s="30">
        <f t="shared" si="13"/>
        <v>21281.4</v>
      </c>
    </row>
    <row r="178" spans="1:56" s="25" customFormat="1" ht="19.95" customHeight="1" x14ac:dyDescent="0.25">
      <c r="A178" s="13">
        <v>1</v>
      </c>
      <c r="B178" s="44"/>
      <c r="C178" s="88">
        <v>90</v>
      </c>
      <c r="D178" s="88" t="s">
        <v>144</v>
      </c>
      <c r="E178" s="21" t="s">
        <v>18</v>
      </c>
      <c r="F178" s="21">
        <f>ROUND('2019'!F178/4,0)</f>
        <v>1610</v>
      </c>
      <c r="G178" s="21">
        <f>ROUND('2019'!G178/4,0)</f>
        <v>0</v>
      </c>
      <c r="H178" s="21">
        <f>ROUND('2019'!H178/4,0)</f>
        <v>12876</v>
      </c>
      <c r="I178" s="21">
        <f>ROUND('2019'!I178/4,0)</f>
        <v>5874</v>
      </c>
      <c r="J178" s="21">
        <f>ROUND('2019'!J178/4,0)</f>
        <v>1609</v>
      </c>
      <c r="K178" s="21">
        <f>ROUND('2019'!K178/4,0)</f>
        <v>0</v>
      </c>
      <c r="L178" s="21">
        <f>ROUND('2019'!L178/4,0)</f>
        <v>716</v>
      </c>
      <c r="M178" s="21">
        <f>ROUND('2019'!M178/4,0)</f>
        <v>0</v>
      </c>
      <c r="N178" s="21">
        <f>ROUND('2019'!N178/4,0)</f>
        <v>0</v>
      </c>
      <c r="O178" s="21">
        <f>ROUND('2019'!O178/4,0)</f>
        <v>133</v>
      </c>
      <c r="P178" s="21">
        <f>ROUND('2019'!Q178/4,0)</f>
        <v>1</v>
      </c>
      <c r="Q178" s="21">
        <f>ROUND('2019'!R178/4,0)</f>
        <v>0</v>
      </c>
      <c r="R178" s="21">
        <f>ROUND('2019'!S178/4,0)</f>
        <v>12</v>
      </c>
      <c r="S178" s="21">
        <f>ROUND('2019'!T178/4,0)</f>
        <v>6</v>
      </c>
      <c r="T178" s="21">
        <f>ROUND('2019'!U178/4,0)</f>
        <v>0</v>
      </c>
      <c r="U178" s="21">
        <f>ROUND('2019'!V178/4,0)</f>
        <v>0</v>
      </c>
      <c r="V178" s="21">
        <f>ROUND('2019'!W178/4,0)</f>
        <v>0</v>
      </c>
      <c r="W178" s="21">
        <f>ROUND('2019'!X178/4,0)</f>
        <v>0</v>
      </c>
      <c r="X178" s="21">
        <f>ROUND('2019'!Y178/4,0)</f>
        <v>0</v>
      </c>
      <c r="Y178" s="21">
        <f>ROUND('2019'!Z178/4,0)</f>
        <v>0</v>
      </c>
      <c r="Z178" s="21">
        <f>ROUND('2019'!AB178/4,0)</f>
        <v>760</v>
      </c>
      <c r="AA178" s="21">
        <f>ROUND('2019'!AC178/4,0)</f>
        <v>0</v>
      </c>
      <c r="AB178" s="21">
        <f>ROUND('2019'!AD178/4,0)</f>
        <v>6206</v>
      </c>
      <c r="AC178" s="21">
        <f>ROUND('2019'!AE178/4,0)</f>
        <v>2831</v>
      </c>
      <c r="AD178" s="21">
        <f>ROUND('2019'!AF178/4,0)</f>
        <v>632</v>
      </c>
      <c r="AE178" s="21">
        <f>ROUND('2019'!AG178/4,0)</f>
        <v>0</v>
      </c>
      <c r="AF178" s="21">
        <f>ROUND('2019'!AH178/4,0)</f>
        <v>292</v>
      </c>
      <c r="AG178" s="21">
        <f>ROUND('2019'!AI178/4,0)</f>
        <v>0</v>
      </c>
      <c r="AH178" s="21">
        <f>ROUND('2019'!AJ178/4,0)</f>
        <v>0</v>
      </c>
      <c r="AI178" s="21">
        <f>ROUND('2019'!AK178/4,0)</f>
        <v>69</v>
      </c>
      <c r="AJ178" s="21">
        <f>ROUND('2019'!AM178/4,0)</f>
        <v>7</v>
      </c>
      <c r="AK178" s="21">
        <f>ROUND('2019'!AN178/4,0)</f>
        <v>0</v>
      </c>
      <c r="AL178" s="21">
        <f>ROUND('2019'!AO178/4,0)</f>
        <v>88</v>
      </c>
      <c r="AM178" s="21">
        <f>ROUND('2019'!AP178/4,0)</f>
        <v>40</v>
      </c>
      <c r="AN178" s="21">
        <f>ROUND('2019'!AQ178/4,0)</f>
        <v>9</v>
      </c>
      <c r="AO178" s="21">
        <f>ROUND('2019'!AR178/4,0)</f>
        <v>0</v>
      </c>
      <c r="AP178" s="21">
        <f>ROUND('2019'!AS178/4,0)</f>
        <v>2</v>
      </c>
      <c r="AQ178" s="21">
        <f>ROUND('2019'!AT178/4,0)</f>
        <v>0</v>
      </c>
      <c r="AR178" s="21">
        <f>ROUND('2019'!AU178/4,0)</f>
        <v>0</v>
      </c>
      <c r="AS178" s="21">
        <f>ROUND('2019'!AV178/4,0)</f>
        <v>1</v>
      </c>
      <c r="AT178" s="22">
        <f t="shared" si="17"/>
        <v>2378</v>
      </c>
      <c r="AU178" s="23">
        <f t="shared" si="17"/>
        <v>0</v>
      </c>
      <c r="AV178" s="23">
        <f t="shared" si="17"/>
        <v>19182</v>
      </c>
      <c r="AW178" s="23">
        <f t="shared" si="17"/>
        <v>8751</v>
      </c>
      <c r="AX178" s="23">
        <f t="shared" si="17"/>
        <v>2250</v>
      </c>
      <c r="AY178" s="23">
        <f t="shared" si="17"/>
        <v>0</v>
      </c>
      <c r="AZ178" s="23">
        <f t="shared" si="16"/>
        <v>1010</v>
      </c>
      <c r="BA178" s="23">
        <f t="shared" si="12"/>
        <v>0</v>
      </c>
      <c r="BB178" s="23">
        <f t="shared" si="12"/>
        <v>0</v>
      </c>
      <c r="BC178" s="23">
        <f t="shared" si="12"/>
        <v>203</v>
      </c>
      <c r="BD178" s="24"/>
    </row>
    <row r="179" spans="1:56" s="33" customFormat="1" ht="19.95" customHeight="1" x14ac:dyDescent="0.25">
      <c r="A179" s="13">
        <v>1</v>
      </c>
      <c r="B179" s="43"/>
      <c r="C179" s="89"/>
      <c r="D179" s="89"/>
      <c r="E179" s="27" t="s">
        <v>19</v>
      </c>
      <c r="F179" s="27">
        <f>ROUND('2019'!F179/4,2)</f>
        <v>4501850.47</v>
      </c>
      <c r="G179" s="27">
        <f>ROUND('2019'!G179/4,2)</f>
        <v>31292680.579999998</v>
      </c>
      <c r="H179" s="27">
        <f>ROUND('2019'!H179/4,2)</f>
        <v>12828500.210000001</v>
      </c>
      <c r="I179" s="27">
        <f>ROUND('2019'!I179/4,2)</f>
        <v>16898512.690000001</v>
      </c>
      <c r="J179" s="27">
        <f>ROUND('2019'!J179/4,2)</f>
        <v>1565667.68</v>
      </c>
      <c r="K179" s="27">
        <f>ROUND('2019'!K179/4,2)</f>
        <v>0</v>
      </c>
      <c r="L179" s="27">
        <f>ROUND('2019'!L179/4,2)</f>
        <v>22927433.739999998</v>
      </c>
      <c r="M179" s="27">
        <f>ROUND('2019'!M179/4,2)</f>
        <v>0</v>
      </c>
      <c r="N179" s="27">
        <f>ROUND('2019'!N179/4,2)</f>
        <v>0</v>
      </c>
      <c r="O179" s="27">
        <f>ROUND('2019'!O179/4,2)</f>
        <v>2724811.45</v>
      </c>
      <c r="P179" s="27">
        <f>ROUND('2019'!Q179/4,2)</f>
        <v>3120.95</v>
      </c>
      <c r="Q179" s="27">
        <f>ROUND('2019'!R179/4,2)</f>
        <v>27533.51</v>
      </c>
      <c r="R179" s="27">
        <f>ROUND('2019'!S179/4,2)</f>
        <v>11881.91</v>
      </c>
      <c r="S179" s="27">
        <f>ROUND('2019'!T179/4,2)</f>
        <v>15651.6</v>
      </c>
      <c r="T179" s="27">
        <f>ROUND('2019'!U179/4,2)</f>
        <v>0</v>
      </c>
      <c r="U179" s="27">
        <f>ROUND('2019'!V179/4,2)</f>
        <v>0</v>
      </c>
      <c r="V179" s="27">
        <f>ROUND('2019'!W179/4,2)</f>
        <v>0</v>
      </c>
      <c r="W179" s="27">
        <f>ROUND('2019'!X179/4,2)</f>
        <v>0</v>
      </c>
      <c r="X179" s="27">
        <f>ROUND('2019'!Y179/4,2)</f>
        <v>0</v>
      </c>
      <c r="Y179" s="27">
        <f>ROUND('2019'!Z179/4,2)</f>
        <v>0</v>
      </c>
      <c r="Z179" s="27">
        <f>ROUND('2019'!AB179/4,2)</f>
        <v>2125775.59</v>
      </c>
      <c r="AA179" s="27">
        <f>ROUND('2019'!AC179/4,2)</f>
        <v>14943450.99</v>
      </c>
      <c r="AB179" s="27">
        <f>ROUND('2019'!AD179/4,2)</f>
        <v>6183213</v>
      </c>
      <c r="AC179" s="27">
        <f>ROUND('2019'!AE179/4,2)</f>
        <v>8144919.6500000004</v>
      </c>
      <c r="AD179" s="27">
        <f>ROUND('2019'!AF179/4,2)</f>
        <v>615318.35</v>
      </c>
      <c r="AE179" s="27">
        <f>ROUND('2019'!AG179/4,2)</f>
        <v>0</v>
      </c>
      <c r="AF179" s="27">
        <f>ROUND('2019'!AH179/4,2)</f>
        <v>9345597.1099999994</v>
      </c>
      <c r="AG179" s="27">
        <f>ROUND('2019'!AI179/4,2)</f>
        <v>0</v>
      </c>
      <c r="AH179" s="27">
        <f>ROUND('2019'!AJ179/4,2)</f>
        <v>0</v>
      </c>
      <c r="AI179" s="27">
        <f>ROUND('2019'!AK179/4,2)</f>
        <v>1420735.02</v>
      </c>
      <c r="AJ179" s="27">
        <f>ROUND('2019'!AM179/4,2)</f>
        <v>19141.75</v>
      </c>
      <c r="AK179" s="27">
        <f>ROUND('2019'!AN179/4,2)</f>
        <v>212201.03</v>
      </c>
      <c r="AL179" s="27">
        <f>ROUND('2019'!AO179/4,2)</f>
        <v>87794.1</v>
      </c>
      <c r="AM179" s="27">
        <f>ROUND('2019'!AP179/4,2)</f>
        <v>115647.95</v>
      </c>
      <c r="AN179" s="27">
        <f>ROUND('2019'!AQ179/4,2)</f>
        <v>8758.98</v>
      </c>
      <c r="AO179" s="27">
        <f>ROUND('2019'!AR179/4,2)</f>
        <v>0</v>
      </c>
      <c r="AP179" s="27">
        <f>ROUND('2019'!AS179/4,2)</f>
        <v>64675.41</v>
      </c>
      <c r="AQ179" s="27">
        <f>ROUND('2019'!AT179/4,2)</f>
        <v>0</v>
      </c>
      <c r="AR179" s="27">
        <f>ROUND('2019'!AU179/4,2)</f>
        <v>0</v>
      </c>
      <c r="AS179" s="27">
        <f>ROUND('2019'!AV179/4,2)</f>
        <v>20831.89</v>
      </c>
      <c r="AT179" s="28">
        <f t="shared" si="17"/>
        <v>6649888.7599999998</v>
      </c>
      <c r="AU179" s="29">
        <f t="shared" si="17"/>
        <v>46475866.109999999</v>
      </c>
      <c r="AV179" s="29">
        <f t="shared" si="17"/>
        <v>19111389.219999999</v>
      </c>
      <c r="AW179" s="29">
        <f t="shared" si="17"/>
        <v>25174731.890000001</v>
      </c>
      <c r="AX179" s="29">
        <f t="shared" si="17"/>
        <v>2189745.0099999998</v>
      </c>
      <c r="AY179" s="29">
        <f t="shared" si="17"/>
        <v>0</v>
      </c>
      <c r="AZ179" s="29">
        <f t="shared" si="16"/>
        <v>32337706.259999998</v>
      </c>
      <c r="BA179" s="29">
        <f t="shared" si="12"/>
        <v>0</v>
      </c>
      <c r="BB179" s="29">
        <f t="shared" si="12"/>
        <v>0</v>
      </c>
      <c r="BC179" s="29">
        <f t="shared" si="12"/>
        <v>4166378.3600000003</v>
      </c>
      <c r="BD179" s="30">
        <f t="shared" si="13"/>
        <v>89629839.489999995</v>
      </c>
    </row>
    <row r="180" spans="1:56" s="25" customFormat="1" ht="19.5" customHeight="1" x14ac:dyDescent="0.25">
      <c r="A180" s="13">
        <v>1</v>
      </c>
      <c r="B180" s="20" t="s">
        <v>145</v>
      </c>
      <c r="C180" s="88">
        <v>91</v>
      </c>
      <c r="D180" s="88" t="s">
        <v>146</v>
      </c>
      <c r="E180" s="21" t="s">
        <v>18</v>
      </c>
      <c r="F180" s="21">
        <f>ROUND('2019'!F180/4,0)</f>
        <v>532</v>
      </c>
      <c r="G180" s="21">
        <f>ROUND('2019'!G180/4,0)</f>
        <v>0</v>
      </c>
      <c r="H180" s="21">
        <f>ROUND('2019'!H180/4,0)</f>
        <v>6679</v>
      </c>
      <c r="I180" s="21">
        <f>ROUND('2019'!I180/4,0)</f>
        <v>3064</v>
      </c>
      <c r="J180" s="21">
        <f>ROUND('2019'!J180/4,0)</f>
        <v>1225</v>
      </c>
      <c r="K180" s="21">
        <f>ROUND('2019'!K180/4,0)</f>
        <v>0</v>
      </c>
      <c r="L180" s="21">
        <f>ROUND('2019'!L180/4,0)</f>
        <v>395</v>
      </c>
      <c r="M180" s="21">
        <f>ROUND('2019'!M180/4,0)</f>
        <v>0</v>
      </c>
      <c r="N180" s="21">
        <f>ROUND('2019'!N180/4,0)</f>
        <v>0</v>
      </c>
      <c r="O180" s="21">
        <f>ROUND('2019'!O180/4,0)</f>
        <v>131</v>
      </c>
      <c r="P180" s="21">
        <f>ROUND('2019'!Q180/4,0)</f>
        <v>1</v>
      </c>
      <c r="Q180" s="21">
        <f>ROUND('2019'!R180/4,0)</f>
        <v>0</v>
      </c>
      <c r="R180" s="21">
        <f>ROUND('2019'!S180/4,0)</f>
        <v>4</v>
      </c>
      <c r="S180" s="21">
        <f>ROUND('2019'!T180/4,0)</f>
        <v>2</v>
      </c>
      <c r="T180" s="21">
        <f>ROUND('2019'!U180/4,0)</f>
        <v>1</v>
      </c>
      <c r="U180" s="21">
        <f>ROUND('2019'!V180/4,0)</f>
        <v>0</v>
      </c>
      <c r="V180" s="21">
        <f>ROUND('2019'!W180/4,0)</f>
        <v>0</v>
      </c>
      <c r="W180" s="21">
        <f>ROUND('2019'!X180/4,0)</f>
        <v>0</v>
      </c>
      <c r="X180" s="21">
        <f>ROUND('2019'!Y180/4,0)</f>
        <v>0</v>
      </c>
      <c r="Y180" s="21">
        <f>ROUND('2019'!Z180/4,0)</f>
        <v>0</v>
      </c>
      <c r="Z180" s="21">
        <f>ROUND('2019'!AB180/4,0)</f>
        <v>12</v>
      </c>
      <c r="AA180" s="21">
        <f>ROUND('2019'!AC180/4,0)</f>
        <v>0</v>
      </c>
      <c r="AB180" s="21">
        <f>ROUND('2019'!AD180/4,0)</f>
        <v>267</v>
      </c>
      <c r="AC180" s="21">
        <f>ROUND('2019'!AE180/4,0)</f>
        <v>123</v>
      </c>
      <c r="AD180" s="21">
        <f>ROUND('2019'!AF180/4,0)</f>
        <v>16</v>
      </c>
      <c r="AE180" s="21">
        <f>ROUND('2019'!AG180/4,0)</f>
        <v>0</v>
      </c>
      <c r="AF180" s="21">
        <f>ROUND('2019'!AH180/4,0)</f>
        <v>7</v>
      </c>
      <c r="AG180" s="21">
        <f>ROUND('2019'!AI180/4,0)</f>
        <v>0</v>
      </c>
      <c r="AH180" s="21">
        <f>ROUND('2019'!AJ180/4,0)</f>
        <v>0</v>
      </c>
      <c r="AI180" s="21">
        <f>ROUND('2019'!AK180/4,0)</f>
        <v>3</v>
      </c>
      <c r="AJ180" s="21">
        <f>ROUND('2019'!AM180/4,0)</f>
        <v>5</v>
      </c>
      <c r="AK180" s="21">
        <f>ROUND('2019'!AN180/4,0)</f>
        <v>0</v>
      </c>
      <c r="AL180" s="21">
        <f>ROUND('2019'!AO180/4,0)</f>
        <v>55</v>
      </c>
      <c r="AM180" s="21">
        <f>ROUND('2019'!AP180/4,0)</f>
        <v>25</v>
      </c>
      <c r="AN180" s="21">
        <f>ROUND('2019'!AQ180/4,0)</f>
        <v>8</v>
      </c>
      <c r="AO180" s="21">
        <f>ROUND('2019'!AR180/4,0)</f>
        <v>0</v>
      </c>
      <c r="AP180" s="21">
        <f>ROUND('2019'!AS180/4,0)</f>
        <v>3</v>
      </c>
      <c r="AQ180" s="21">
        <f>ROUND('2019'!AT180/4,0)</f>
        <v>0</v>
      </c>
      <c r="AR180" s="21">
        <f>ROUND('2019'!AU180/4,0)</f>
        <v>0</v>
      </c>
      <c r="AS180" s="21">
        <f>ROUND('2019'!AV180/4,0)</f>
        <v>1</v>
      </c>
      <c r="AT180" s="22">
        <f t="shared" si="17"/>
        <v>550</v>
      </c>
      <c r="AU180" s="23">
        <f t="shared" si="17"/>
        <v>0</v>
      </c>
      <c r="AV180" s="23">
        <f t="shared" si="17"/>
        <v>7005</v>
      </c>
      <c r="AW180" s="23">
        <f t="shared" si="17"/>
        <v>3214</v>
      </c>
      <c r="AX180" s="23">
        <f t="shared" si="17"/>
        <v>1250</v>
      </c>
      <c r="AY180" s="23">
        <f t="shared" si="17"/>
        <v>0</v>
      </c>
      <c r="AZ180" s="23">
        <f t="shared" si="16"/>
        <v>405</v>
      </c>
      <c r="BA180" s="23">
        <f t="shared" si="12"/>
        <v>0</v>
      </c>
      <c r="BB180" s="23">
        <f t="shared" si="12"/>
        <v>0</v>
      </c>
      <c r="BC180" s="23">
        <f t="shared" si="12"/>
        <v>135</v>
      </c>
      <c r="BD180" s="24"/>
    </row>
    <row r="181" spans="1:56" s="33" customFormat="1" ht="16.5" customHeight="1" x14ac:dyDescent="0.25">
      <c r="A181" s="13">
        <v>1</v>
      </c>
      <c r="B181" s="43"/>
      <c r="C181" s="89"/>
      <c r="D181" s="89"/>
      <c r="E181" s="27" t="s">
        <v>19</v>
      </c>
      <c r="F181" s="27">
        <f>ROUND('2019'!F181/4,2)</f>
        <v>2985964.45</v>
      </c>
      <c r="G181" s="27">
        <f>ROUND('2019'!G181/4,2)</f>
        <v>33657441.609999999</v>
      </c>
      <c r="H181" s="27">
        <f>ROUND('2019'!H181/4,2)</f>
        <v>13757075.67</v>
      </c>
      <c r="I181" s="27">
        <f>ROUND('2019'!I181/4,2)</f>
        <v>18076585.949999999</v>
      </c>
      <c r="J181" s="27">
        <f>ROUND('2019'!J181/4,2)</f>
        <v>1823780</v>
      </c>
      <c r="K181" s="27">
        <f>ROUND('2019'!K181/4,2)</f>
        <v>0</v>
      </c>
      <c r="L181" s="27">
        <f>ROUND('2019'!L181/4,2)</f>
        <v>20475664.199999999</v>
      </c>
      <c r="M181" s="27">
        <f>ROUND('2019'!M181/4,2)</f>
        <v>0</v>
      </c>
      <c r="N181" s="27">
        <f>ROUND('2019'!N181/4,2)</f>
        <v>0</v>
      </c>
      <c r="O181" s="27">
        <f>ROUND('2019'!O181/4,2)</f>
        <v>4540548.8</v>
      </c>
      <c r="P181" s="27">
        <f>ROUND('2019'!Q181/4,2)</f>
        <v>6075.98</v>
      </c>
      <c r="Q181" s="27">
        <f>ROUND('2019'!R181/4,2)</f>
        <v>20633.62</v>
      </c>
      <c r="R181" s="27">
        <f>ROUND('2019'!S181/4,2)</f>
        <v>8112.68</v>
      </c>
      <c r="S181" s="27">
        <f>ROUND('2019'!T181/4,2)</f>
        <v>10659.94</v>
      </c>
      <c r="T181" s="27">
        <f>ROUND('2019'!U181/4,2)</f>
        <v>1861</v>
      </c>
      <c r="U181" s="27">
        <f>ROUND('2019'!V181/4,2)</f>
        <v>0</v>
      </c>
      <c r="V181" s="27">
        <f>ROUND('2019'!W181/4,2)</f>
        <v>0</v>
      </c>
      <c r="W181" s="27">
        <f>ROUND('2019'!X181/4,2)</f>
        <v>0</v>
      </c>
      <c r="X181" s="27">
        <f>ROUND('2019'!Y181/4,2)</f>
        <v>0</v>
      </c>
      <c r="Y181" s="27">
        <f>ROUND('2019'!Z181/4,2)</f>
        <v>0</v>
      </c>
      <c r="Z181" s="27">
        <f>ROUND('2019'!AB181/4,2)</f>
        <v>69873.77</v>
      </c>
      <c r="AA181" s="27">
        <f>ROUND('2019'!AC181/4,2)</f>
        <v>1296037.6599999999</v>
      </c>
      <c r="AB181" s="27">
        <f>ROUND('2019'!AD181/4,2)</f>
        <v>549634.01</v>
      </c>
      <c r="AC181" s="27">
        <f>ROUND('2019'!AE181/4,2)</f>
        <v>722210.64</v>
      </c>
      <c r="AD181" s="27">
        <f>ROUND('2019'!AF181/4,2)</f>
        <v>24193</v>
      </c>
      <c r="AE181" s="27">
        <f>ROUND('2019'!AG181/4,2)</f>
        <v>0</v>
      </c>
      <c r="AF181" s="27">
        <f>ROUND('2019'!AH181/4,2)</f>
        <v>420876.96</v>
      </c>
      <c r="AG181" s="27">
        <f>ROUND('2019'!AI181/4,2)</f>
        <v>0</v>
      </c>
      <c r="AH181" s="27">
        <f>ROUND('2019'!AJ181/4,2)</f>
        <v>0</v>
      </c>
      <c r="AI181" s="27">
        <f>ROUND('2019'!AK181/4,2)</f>
        <v>93139.46</v>
      </c>
      <c r="AJ181" s="27">
        <f>ROUND('2019'!AM181/4,2)</f>
        <v>26582.43</v>
      </c>
      <c r="AK181" s="27">
        <f>ROUND('2019'!AN181/4,2)</f>
        <v>273982.71000000002</v>
      </c>
      <c r="AL181" s="27">
        <f>ROUND('2019'!AO181/4,2)</f>
        <v>113577.51</v>
      </c>
      <c r="AM181" s="27">
        <f>ROUND('2019'!AP181/4,2)</f>
        <v>149239.20000000001</v>
      </c>
      <c r="AN181" s="27">
        <f>ROUND('2019'!AQ181/4,2)</f>
        <v>11166</v>
      </c>
      <c r="AO181" s="27">
        <f>ROUND('2019'!AR181/4,2)</f>
        <v>0</v>
      </c>
      <c r="AP181" s="27">
        <f>ROUND('2019'!AS181/4,2)</f>
        <v>147306.94</v>
      </c>
      <c r="AQ181" s="27">
        <f>ROUND('2019'!AT181/4,2)</f>
        <v>0</v>
      </c>
      <c r="AR181" s="27">
        <f>ROUND('2019'!AU181/4,2)</f>
        <v>0</v>
      </c>
      <c r="AS181" s="27">
        <f>ROUND('2019'!AV181/4,2)</f>
        <v>23284.87</v>
      </c>
      <c r="AT181" s="28">
        <f t="shared" si="17"/>
        <v>3088496.6300000004</v>
      </c>
      <c r="AU181" s="29">
        <f t="shared" si="17"/>
        <v>35248095.600000001</v>
      </c>
      <c r="AV181" s="29">
        <f t="shared" si="17"/>
        <v>14428399.869999999</v>
      </c>
      <c r="AW181" s="29">
        <f t="shared" si="17"/>
        <v>18958695.73</v>
      </c>
      <c r="AX181" s="29">
        <f t="shared" si="17"/>
        <v>1861000</v>
      </c>
      <c r="AY181" s="29">
        <f t="shared" si="17"/>
        <v>0</v>
      </c>
      <c r="AZ181" s="29">
        <f t="shared" si="16"/>
        <v>21043848.099999998</v>
      </c>
      <c r="BA181" s="29">
        <f t="shared" si="12"/>
        <v>0</v>
      </c>
      <c r="BB181" s="29">
        <f t="shared" si="12"/>
        <v>0</v>
      </c>
      <c r="BC181" s="29">
        <f t="shared" si="12"/>
        <v>4656973.13</v>
      </c>
      <c r="BD181" s="30">
        <f t="shared" si="13"/>
        <v>64037413.460000001</v>
      </c>
    </row>
    <row r="182" spans="1:56" s="25" customFormat="1" ht="17.25" customHeight="1" x14ac:dyDescent="0.25">
      <c r="A182" s="13">
        <v>1</v>
      </c>
      <c r="B182" s="44"/>
      <c r="C182" s="88">
        <v>92</v>
      </c>
      <c r="D182" s="88" t="s">
        <v>147</v>
      </c>
      <c r="E182" s="21" t="s">
        <v>18</v>
      </c>
      <c r="F182" s="21">
        <f>ROUND('2019'!F182/4,0)</f>
        <v>869</v>
      </c>
      <c r="G182" s="21">
        <f>ROUND('2019'!G182/4,0)</f>
        <v>0</v>
      </c>
      <c r="H182" s="21">
        <f>ROUND('2019'!H182/4,0)</f>
        <v>12200</v>
      </c>
      <c r="I182" s="21">
        <f>ROUND('2019'!I182/4,0)</f>
        <v>5067</v>
      </c>
      <c r="J182" s="21">
        <f>ROUND('2019'!J182/4,0)</f>
        <v>2974</v>
      </c>
      <c r="K182" s="21">
        <f>ROUND('2019'!K182/4,0)</f>
        <v>0</v>
      </c>
      <c r="L182" s="21">
        <f>ROUND('2019'!L182/4,0)</f>
        <v>692</v>
      </c>
      <c r="M182" s="21">
        <f>ROUND('2019'!M182/4,0)</f>
        <v>0</v>
      </c>
      <c r="N182" s="21">
        <f>ROUND('2019'!N182/4,0)</f>
        <v>0</v>
      </c>
      <c r="O182" s="21">
        <f>ROUND('2019'!O182/4,0)</f>
        <v>143</v>
      </c>
      <c r="P182" s="21">
        <f>ROUND('2019'!Q182/4,0)</f>
        <v>1</v>
      </c>
      <c r="Q182" s="21">
        <f>ROUND('2019'!R182/4,0)</f>
        <v>0</v>
      </c>
      <c r="R182" s="21">
        <f>ROUND('2019'!S182/4,0)</f>
        <v>23</v>
      </c>
      <c r="S182" s="21">
        <f>ROUND('2019'!T182/4,0)</f>
        <v>10</v>
      </c>
      <c r="T182" s="21">
        <f>ROUND('2019'!U182/4,0)</f>
        <v>3</v>
      </c>
      <c r="U182" s="21">
        <f>ROUND('2019'!V182/4,0)</f>
        <v>0</v>
      </c>
      <c r="V182" s="21">
        <f>ROUND('2019'!W182/4,0)</f>
        <v>1</v>
      </c>
      <c r="W182" s="21">
        <f>ROUND('2019'!X182/4,0)</f>
        <v>0</v>
      </c>
      <c r="X182" s="21">
        <f>ROUND('2019'!Y182/4,0)</f>
        <v>0</v>
      </c>
      <c r="Y182" s="21">
        <f>ROUND('2019'!Z182/4,0)</f>
        <v>0</v>
      </c>
      <c r="Z182" s="21">
        <f>ROUND('2019'!AB182/4,0)</f>
        <v>34</v>
      </c>
      <c r="AA182" s="21">
        <f>ROUND('2019'!AC182/4,0)</f>
        <v>0</v>
      </c>
      <c r="AB182" s="21">
        <f>ROUND('2019'!AD182/4,0)</f>
        <v>703</v>
      </c>
      <c r="AC182" s="21">
        <f>ROUND('2019'!AE182/4,0)</f>
        <v>292</v>
      </c>
      <c r="AD182" s="21">
        <f>ROUND('2019'!AF182/4,0)</f>
        <v>68</v>
      </c>
      <c r="AE182" s="21">
        <f>ROUND('2019'!AG182/4,0)</f>
        <v>0</v>
      </c>
      <c r="AF182" s="21">
        <f>ROUND('2019'!AH182/4,0)</f>
        <v>17</v>
      </c>
      <c r="AG182" s="21">
        <f>ROUND('2019'!AI182/4,0)</f>
        <v>0</v>
      </c>
      <c r="AH182" s="21">
        <f>ROUND('2019'!AJ182/4,0)</f>
        <v>0</v>
      </c>
      <c r="AI182" s="21">
        <f>ROUND('2019'!AK182/4,0)</f>
        <v>3</v>
      </c>
      <c r="AJ182" s="21">
        <f>ROUND('2019'!AM182/4,0)</f>
        <v>22</v>
      </c>
      <c r="AK182" s="21">
        <f>ROUND('2019'!AN182/4,0)</f>
        <v>0</v>
      </c>
      <c r="AL182" s="21">
        <f>ROUND('2019'!AO182/4,0)</f>
        <v>318</v>
      </c>
      <c r="AM182" s="21">
        <f>ROUND('2019'!AP182/4,0)</f>
        <v>132</v>
      </c>
      <c r="AN182" s="21">
        <f>ROUND('2019'!AQ182/4,0)</f>
        <v>31</v>
      </c>
      <c r="AO182" s="21">
        <f>ROUND('2019'!AR182/4,0)</f>
        <v>0</v>
      </c>
      <c r="AP182" s="21">
        <f>ROUND('2019'!AS182/4,0)</f>
        <v>12</v>
      </c>
      <c r="AQ182" s="21">
        <f>ROUND('2019'!AT182/4,0)</f>
        <v>0</v>
      </c>
      <c r="AR182" s="21">
        <f>ROUND('2019'!AU182/4,0)</f>
        <v>0</v>
      </c>
      <c r="AS182" s="21">
        <f>ROUND('2019'!AV182/4,0)</f>
        <v>3</v>
      </c>
      <c r="AT182" s="22">
        <f t="shared" si="17"/>
        <v>926</v>
      </c>
      <c r="AU182" s="23">
        <f t="shared" si="17"/>
        <v>0</v>
      </c>
      <c r="AV182" s="23">
        <f t="shared" si="17"/>
        <v>13244</v>
      </c>
      <c r="AW182" s="23">
        <f t="shared" si="17"/>
        <v>5501</v>
      </c>
      <c r="AX182" s="23">
        <f t="shared" si="17"/>
        <v>3076</v>
      </c>
      <c r="AY182" s="23">
        <f t="shared" si="17"/>
        <v>0</v>
      </c>
      <c r="AZ182" s="23">
        <f t="shared" si="16"/>
        <v>722</v>
      </c>
      <c r="BA182" s="23">
        <f t="shared" si="12"/>
        <v>0</v>
      </c>
      <c r="BB182" s="23">
        <f t="shared" si="12"/>
        <v>0</v>
      </c>
      <c r="BC182" s="23">
        <f t="shared" si="12"/>
        <v>149</v>
      </c>
      <c r="BD182" s="24"/>
    </row>
    <row r="183" spans="1:56" s="33" customFormat="1" ht="17.25" customHeight="1" x14ac:dyDescent="0.25">
      <c r="A183" s="13">
        <v>1</v>
      </c>
      <c r="B183" s="43"/>
      <c r="C183" s="89"/>
      <c r="D183" s="89"/>
      <c r="E183" s="27" t="s">
        <v>19</v>
      </c>
      <c r="F183" s="27">
        <f>ROUND('2019'!F183/4,2)</f>
        <v>3783961.21</v>
      </c>
      <c r="G183" s="27">
        <f>ROUND('2019'!G183/4,2)</f>
        <v>38680383.380000003</v>
      </c>
      <c r="H183" s="27">
        <f>ROUND('2019'!H183/4,2)</f>
        <v>15432803.09</v>
      </c>
      <c r="I183" s="27">
        <f>ROUND('2019'!I183/4,2)</f>
        <v>20353686.289999999</v>
      </c>
      <c r="J183" s="27">
        <f>ROUND('2019'!J183/4,2)</f>
        <v>2893894</v>
      </c>
      <c r="K183" s="27">
        <f>ROUND('2019'!K183/4,2)</f>
        <v>0</v>
      </c>
      <c r="L183" s="27">
        <f>ROUND('2019'!L183/4,2)</f>
        <v>26227487.93</v>
      </c>
      <c r="M183" s="27">
        <f>ROUND('2019'!M183/4,2)</f>
        <v>0</v>
      </c>
      <c r="N183" s="27">
        <f>ROUND('2019'!N183/4,2)</f>
        <v>0</v>
      </c>
      <c r="O183" s="27">
        <f>ROUND('2019'!O183/4,2)</f>
        <v>2965760.18</v>
      </c>
      <c r="P183" s="27">
        <f>ROUND('2019'!Q183/4,2)</f>
        <v>6426.48</v>
      </c>
      <c r="Q183" s="27">
        <f>ROUND('2019'!R183/4,2)</f>
        <v>69915.570000000007</v>
      </c>
      <c r="R183" s="27">
        <f>ROUND('2019'!S183/4,2)</f>
        <v>28860.28</v>
      </c>
      <c r="S183" s="27">
        <f>ROUND('2019'!T183/4,2)</f>
        <v>38062.629999999997</v>
      </c>
      <c r="T183" s="27">
        <f>ROUND('2019'!U183/4,2)</f>
        <v>2992.65</v>
      </c>
      <c r="U183" s="27">
        <f>ROUND('2019'!V183/4,2)</f>
        <v>0</v>
      </c>
      <c r="V183" s="27">
        <f>ROUND('2019'!W183/4,2)</f>
        <v>32757.06</v>
      </c>
      <c r="W183" s="27">
        <f>ROUND('2019'!X183/4,2)</f>
        <v>0</v>
      </c>
      <c r="X183" s="27">
        <f>ROUND('2019'!Y183/4,2)</f>
        <v>0</v>
      </c>
      <c r="Y183" s="27">
        <f>ROUND('2019'!Z183/4,2)</f>
        <v>0</v>
      </c>
      <c r="Z183" s="27">
        <f>ROUND('2019'!AB183/4,2)</f>
        <v>149675.13</v>
      </c>
      <c r="AA183" s="27">
        <f>ROUND('2019'!AC183/4,2)</f>
        <v>2127495.89</v>
      </c>
      <c r="AB183" s="27">
        <f>ROUND('2019'!AD183/4,2)</f>
        <v>889082.88</v>
      </c>
      <c r="AC183" s="27">
        <f>ROUND('2019'!AE183/4,2)</f>
        <v>1172574.68</v>
      </c>
      <c r="AD183" s="27">
        <f>ROUND('2019'!AF183/4,2)</f>
        <v>65838.33</v>
      </c>
      <c r="AE183" s="27">
        <f>ROUND('2019'!AG183/4,2)</f>
        <v>0</v>
      </c>
      <c r="AF183" s="27">
        <f>ROUND('2019'!AH183/4,2)</f>
        <v>600546.14</v>
      </c>
      <c r="AG183" s="27">
        <f>ROUND('2019'!AI183/4,2)</f>
        <v>0</v>
      </c>
      <c r="AH183" s="27">
        <f>ROUND('2019'!AJ183/4,2)</f>
        <v>0</v>
      </c>
      <c r="AI183" s="27">
        <f>ROUND('2019'!AK183/4,2)</f>
        <v>61786.67</v>
      </c>
      <c r="AJ183" s="27">
        <f>ROUND('2019'!AM183/4,2)</f>
        <v>97226.64</v>
      </c>
      <c r="AK183" s="27">
        <f>ROUND('2019'!AN183/4,2)</f>
        <v>960370.92</v>
      </c>
      <c r="AL183" s="27">
        <f>ROUND('2019'!AO183/4,2)</f>
        <v>401251.02</v>
      </c>
      <c r="AM183" s="27">
        <f>ROUND('2019'!AP183/4,2)</f>
        <v>529193.39</v>
      </c>
      <c r="AN183" s="27">
        <f>ROUND('2019'!AQ183/4,2)</f>
        <v>29926.52</v>
      </c>
      <c r="AO183" s="27">
        <f>ROUND('2019'!AR183/4,2)</f>
        <v>0</v>
      </c>
      <c r="AP183" s="27">
        <f>ROUND('2019'!AS183/4,2)</f>
        <v>436760.83</v>
      </c>
      <c r="AQ183" s="27">
        <f>ROUND('2019'!AT183/4,2)</f>
        <v>0</v>
      </c>
      <c r="AR183" s="27">
        <f>ROUND('2019'!AU183/4,2)</f>
        <v>0</v>
      </c>
      <c r="AS183" s="27">
        <f>ROUND('2019'!AV183/4,2)</f>
        <v>61786.67</v>
      </c>
      <c r="AT183" s="28">
        <f t="shared" si="17"/>
        <v>4037289.46</v>
      </c>
      <c r="AU183" s="29">
        <f t="shared" si="17"/>
        <v>41838165.760000005</v>
      </c>
      <c r="AV183" s="29">
        <f t="shared" si="17"/>
        <v>16751997.27</v>
      </c>
      <c r="AW183" s="29">
        <f t="shared" si="17"/>
        <v>22093516.989999998</v>
      </c>
      <c r="AX183" s="29">
        <f t="shared" si="17"/>
        <v>2992651.5</v>
      </c>
      <c r="AY183" s="29">
        <f t="shared" si="17"/>
        <v>0</v>
      </c>
      <c r="AZ183" s="29">
        <f t="shared" si="16"/>
        <v>27297551.960000001</v>
      </c>
      <c r="BA183" s="29">
        <f t="shared" si="12"/>
        <v>0</v>
      </c>
      <c r="BB183" s="29">
        <f t="shared" si="12"/>
        <v>0</v>
      </c>
      <c r="BC183" s="29">
        <f t="shared" si="12"/>
        <v>3089333.52</v>
      </c>
      <c r="BD183" s="30">
        <f t="shared" si="13"/>
        <v>76262340.700000003</v>
      </c>
    </row>
    <row r="184" spans="1:56" s="25" customFormat="1" ht="18.75" customHeight="1" x14ac:dyDescent="0.25">
      <c r="A184" s="13">
        <v>1</v>
      </c>
      <c r="B184" s="20" t="s">
        <v>148</v>
      </c>
      <c r="C184" s="88">
        <v>93</v>
      </c>
      <c r="D184" s="88" t="s">
        <v>149</v>
      </c>
      <c r="E184" s="21" t="s">
        <v>18</v>
      </c>
      <c r="F184" s="21">
        <f>ROUND('2019'!F184/4,0)</f>
        <v>153</v>
      </c>
      <c r="G184" s="21">
        <f>ROUND('2019'!G184/4,0)</f>
        <v>0</v>
      </c>
      <c r="H184" s="21">
        <f>ROUND('2019'!H184/4,0)</f>
        <v>1251</v>
      </c>
      <c r="I184" s="21">
        <f>ROUND('2019'!I184/4,0)</f>
        <v>525</v>
      </c>
      <c r="J184" s="21">
        <f>ROUND('2019'!J184/4,0)</f>
        <v>207</v>
      </c>
      <c r="K184" s="21">
        <f>ROUND('2019'!K184/4,0)</f>
        <v>0</v>
      </c>
      <c r="L184" s="21">
        <f>ROUND('2019'!L184/4,0)</f>
        <v>89</v>
      </c>
      <c r="M184" s="21">
        <f>ROUND('2019'!M184/4,0)</f>
        <v>0</v>
      </c>
      <c r="N184" s="21">
        <f>ROUND('2019'!N184/4,0)</f>
        <v>0</v>
      </c>
      <c r="O184" s="21">
        <f>ROUND('2019'!O184/4,0)</f>
        <v>46</v>
      </c>
      <c r="P184" s="21">
        <f>ROUND('2019'!Q184/4,0)</f>
        <v>1</v>
      </c>
      <c r="Q184" s="21">
        <f>ROUND('2019'!R184/4,0)</f>
        <v>0</v>
      </c>
      <c r="R184" s="21">
        <f>ROUND('2019'!S184/4,0)</f>
        <v>2</v>
      </c>
      <c r="S184" s="21">
        <f>ROUND('2019'!T184/4,0)</f>
        <v>1</v>
      </c>
      <c r="T184" s="21">
        <f>ROUND('2019'!U184/4,0)</f>
        <v>0</v>
      </c>
      <c r="U184" s="21">
        <f>ROUND('2019'!V184/4,0)</f>
        <v>0</v>
      </c>
      <c r="V184" s="21">
        <f>ROUND('2019'!W184/4,0)</f>
        <v>0</v>
      </c>
      <c r="W184" s="21">
        <f>ROUND('2019'!X184/4,0)</f>
        <v>0</v>
      </c>
      <c r="X184" s="21">
        <f>ROUND('2019'!Y184/4,0)</f>
        <v>0</v>
      </c>
      <c r="Y184" s="21">
        <f>ROUND('2019'!Z184/4,0)</f>
        <v>0</v>
      </c>
      <c r="Z184" s="21">
        <f>ROUND('2019'!AB184/4,0)</f>
        <v>4</v>
      </c>
      <c r="AA184" s="21">
        <f>ROUND('2019'!AC184/4,0)</f>
        <v>0</v>
      </c>
      <c r="AB184" s="21">
        <f>ROUND('2019'!AD184/4,0)</f>
        <v>95</v>
      </c>
      <c r="AC184" s="21">
        <f>ROUND('2019'!AE184/4,0)</f>
        <v>40</v>
      </c>
      <c r="AD184" s="21">
        <f>ROUND('2019'!AF184/4,0)</f>
        <v>3</v>
      </c>
      <c r="AE184" s="21">
        <f>ROUND('2019'!AG184/4,0)</f>
        <v>0</v>
      </c>
      <c r="AF184" s="21">
        <f>ROUND('2019'!AH184/4,0)</f>
        <v>2</v>
      </c>
      <c r="AG184" s="21">
        <f>ROUND('2019'!AI184/4,0)</f>
        <v>0</v>
      </c>
      <c r="AH184" s="21">
        <f>ROUND('2019'!AJ184/4,0)</f>
        <v>0</v>
      </c>
      <c r="AI184" s="21">
        <f>ROUND('2019'!AK184/4,0)</f>
        <v>1</v>
      </c>
      <c r="AJ184" s="21">
        <f>ROUND('2019'!AM184/4,0)</f>
        <v>1</v>
      </c>
      <c r="AK184" s="21">
        <f>ROUND('2019'!AN184/4,0)</f>
        <v>0</v>
      </c>
      <c r="AL184" s="21">
        <f>ROUND('2019'!AO184/4,0)</f>
        <v>14</v>
      </c>
      <c r="AM184" s="21">
        <f>ROUND('2019'!AP184/4,0)</f>
        <v>6</v>
      </c>
      <c r="AN184" s="21">
        <f>ROUND('2019'!AQ184/4,0)</f>
        <v>1</v>
      </c>
      <c r="AO184" s="21">
        <f>ROUND('2019'!AR184/4,0)</f>
        <v>0</v>
      </c>
      <c r="AP184" s="21">
        <f>ROUND('2019'!AS184/4,0)</f>
        <v>1</v>
      </c>
      <c r="AQ184" s="21">
        <f>ROUND('2019'!AT184/4,0)</f>
        <v>0</v>
      </c>
      <c r="AR184" s="21">
        <f>ROUND('2019'!AU184/4,0)</f>
        <v>0</v>
      </c>
      <c r="AS184" s="21">
        <f>ROUND('2019'!AV184/4,0)</f>
        <v>0</v>
      </c>
      <c r="AT184" s="22">
        <f t="shared" si="17"/>
        <v>159</v>
      </c>
      <c r="AU184" s="23">
        <f t="shared" si="17"/>
        <v>0</v>
      </c>
      <c r="AV184" s="23">
        <f t="shared" si="17"/>
        <v>1362</v>
      </c>
      <c r="AW184" s="23">
        <f t="shared" si="17"/>
        <v>572</v>
      </c>
      <c r="AX184" s="23">
        <f t="shared" si="17"/>
        <v>211</v>
      </c>
      <c r="AY184" s="23">
        <f t="shared" si="17"/>
        <v>0</v>
      </c>
      <c r="AZ184" s="23">
        <f t="shared" si="16"/>
        <v>92</v>
      </c>
      <c r="BA184" s="23">
        <f t="shared" si="16"/>
        <v>0</v>
      </c>
      <c r="BB184" s="23">
        <f t="shared" si="16"/>
        <v>0</v>
      </c>
      <c r="BC184" s="23">
        <f t="shared" si="16"/>
        <v>47</v>
      </c>
      <c r="BD184" s="24"/>
    </row>
    <row r="185" spans="1:56" s="33" customFormat="1" ht="16.5" customHeight="1" x14ac:dyDescent="0.25">
      <c r="A185" s="13">
        <v>1</v>
      </c>
      <c r="B185" s="43"/>
      <c r="C185" s="89"/>
      <c r="D185" s="89"/>
      <c r="E185" s="27" t="s">
        <v>19</v>
      </c>
      <c r="F185" s="27">
        <f>ROUND('2019'!F185/4,2)</f>
        <v>485525.99</v>
      </c>
      <c r="G185" s="27">
        <f>ROUND('2019'!G185/4,2)</f>
        <v>9036644.8000000007</v>
      </c>
      <c r="H185" s="27">
        <f>ROUND('2019'!H185/4,2)</f>
        <v>3305633.43</v>
      </c>
      <c r="I185" s="27">
        <f>ROUND('2019'!I185/4,2)</f>
        <v>5529700.8200000003</v>
      </c>
      <c r="J185" s="27">
        <f>ROUND('2019'!J185/4,2)</f>
        <v>201310.56</v>
      </c>
      <c r="K185" s="27">
        <f>ROUND('2019'!K185/4,2)</f>
        <v>0</v>
      </c>
      <c r="L185" s="27">
        <f>ROUND('2019'!L185/4,2)</f>
        <v>2768715.76</v>
      </c>
      <c r="M185" s="27">
        <f>ROUND('2019'!M185/4,2)</f>
        <v>0</v>
      </c>
      <c r="N185" s="27">
        <f>ROUND('2019'!N185/4,2)</f>
        <v>0</v>
      </c>
      <c r="O185" s="27">
        <f>ROUND('2019'!O185/4,2)</f>
        <v>997701.3</v>
      </c>
      <c r="P185" s="27">
        <f>ROUND('2019'!Q185/4,2)</f>
        <v>215.41</v>
      </c>
      <c r="Q185" s="27">
        <f>ROUND('2019'!R185/4,2)</f>
        <v>13712.37</v>
      </c>
      <c r="R185" s="27">
        <f>ROUND('2019'!S185/4,2)</f>
        <v>5130.32</v>
      </c>
      <c r="S185" s="27">
        <f>ROUND('2019'!T185/4,2)</f>
        <v>8582.0499999999993</v>
      </c>
      <c r="T185" s="27">
        <f>ROUND('2019'!U185/4,2)</f>
        <v>0</v>
      </c>
      <c r="U185" s="27">
        <f>ROUND('2019'!V185/4,2)</f>
        <v>0</v>
      </c>
      <c r="V185" s="27">
        <f>ROUND('2019'!W185/4,2)</f>
        <v>0</v>
      </c>
      <c r="W185" s="27">
        <f>ROUND('2019'!X185/4,2)</f>
        <v>0</v>
      </c>
      <c r="X185" s="27">
        <f>ROUND('2019'!Y185/4,2)</f>
        <v>0</v>
      </c>
      <c r="Y185" s="27">
        <f>ROUND('2019'!Z185/4,2)</f>
        <v>0</v>
      </c>
      <c r="Z185" s="27">
        <f>ROUND('2019'!AB185/4,2)</f>
        <v>12493.57</v>
      </c>
      <c r="AA185" s="27">
        <f>ROUND('2019'!AC185/4,2)</f>
        <v>674358.43</v>
      </c>
      <c r="AB185" s="27">
        <f>ROUND('2019'!AD185/4,2)</f>
        <v>251385.47</v>
      </c>
      <c r="AC185" s="27">
        <f>ROUND('2019'!AE185/4,2)</f>
        <v>420520.45</v>
      </c>
      <c r="AD185" s="27">
        <f>ROUND('2019'!AF185/4,2)</f>
        <v>2452.5100000000002</v>
      </c>
      <c r="AE185" s="27">
        <f>ROUND('2019'!AG185/4,2)</f>
        <v>0</v>
      </c>
      <c r="AF185" s="27">
        <f>ROUND('2019'!AH185/4,2)</f>
        <v>63055.64</v>
      </c>
      <c r="AG185" s="27">
        <f>ROUND('2019'!AI185/4,2)</f>
        <v>0</v>
      </c>
      <c r="AH185" s="27">
        <f>ROUND('2019'!AJ185/4,2)</f>
        <v>0</v>
      </c>
      <c r="AI185" s="27">
        <f>ROUND('2019'!AK185/4,2)</f>
        <v>21401.15</v>
      </c>
      <c r="AJ185" s="27">
        <f>ROUND('2019'!AM185/4,2)</f>
        <v>3877.33</v>
      </c>
      <c r="AK185" s="27">
        <f>ROUND('2019'!AN185/4,2)</f>
        <v>101170.48</v>
      </c>
      <c r="AL185" s="27">
        <f>ROUND('2019'!AO185/4,2)</f>
        <v>37622.32</v>
      </c>
      <c r="AM185" s="27">
        <f>ROUND('2019'!AP185/4,2)</f>
        <v>62935.03</v>
      </c>
      <c r="AN185" s="27">
        <f>ROUND('2019'!AQ185/4,2)</f>
        <v>613.13</v>
      </c>
      <c r="AO185" s="27">
        <f>ROUND('2019'!AR185/4,2)</f>
        <v>0</v>
      </c>
      <c r="AP185" s="27">
        <f>ROUND('2019'!AS185/4,2)</f>
        <v>34393.99</v>
      </c>
      <c r="AQ185" s="27">
        <f>ROUND('2019'!AT185/4,2)</f>
        <v>0</v>
      </c>
      <c r="AR185" s="27">
        <f>ROUND('2019'!AU185/4,2)</f>
        <v>0</v>
      </c>
      <c r="AS185" s="27">
        <f>ROUND('2019'!AV185/4,2)</f>
        <v>0</v>
      </c>
      <c r="AT185" s="28">
        <f t="shared" si="17"/>
        <v>502112.3</v>
      </c>
      <c r="AU185" s="29">
        <f t="shared" si="17"/>
        <v>9825886.0800000001</v>
      </c>
      <c r="AV185" s="29">
        <f t="shared" si="17"/>
        <v>3599771.54</v>
      </c>
      <c r="AW185" s="29">
        <f t="shared" si="17"/>
        <v>6021738.3500000006</v>
      </c>
      <c r="AX185" s="29">
        <f t="shared" si="17"/>
        <v>204376.2</v>
      </c>
      <c r="AY185" s="29">
        <f t="shared" si="17"/>
        <v>0</v>
      </c>
      <c r="AZ185" s="29">
        <f t="shared" si="16"/>
        <v>2866165.3899999997</v>
      </c>
      <c r="BA185" s="29">
        <f t="shared" si="16"/>
        <v>0</v>
      </c>
      <c r="BB185" s="29">
        <f t="shared" si="16"/>
        <v>0</v>
      </c>
      <c r="BC185" s="29">
        <f t="shared" si="16"/>
        <v>1019102.4500000001</v>
      </c>
      <c r="BD185" s="30">
        <f t="shared" si="13"/>
        <v>14213266.220000001</v>
      </c>
    </row>
    <row r="186" spans="1:56" s="25" customFormat="1" ht="18" customHeight="1" x14ac:dyDescent="0.25">
      <c r="A186" s="13">
        <v>1</v>
      </c>
      <c r="B186" s="20" t="s">
        <v>150</v>
      </c>
      <c r="C186" s="88">
        <v>94</v>
      </c>
      <c r="D186" s="88" t="s">
        <v>151</v>
      </c>
      <c r="E186" s="21" t="s">
        <v>18</v>
      </c>
      <c r="F186" s="21">
        <f>ROUND('2019'!F186/4,0)</f>
        <v>630</v>
      </c>
      <c r="G186" s="21">
        <f>ROUND('2019'!G186/4,0)</f>
        <v>0</v>
      </c>
      <c r="H186" s="21">
        <f>ROUND('2019'!H186/4,0)</f>
        <v>5136</v>
      </c>
      <c r="I186" s="21">
        <f>ROUND('2019'!I186/4,0)</f>
        <v>5380</v>
      </c>
      <c r="J186" s="21">
        <f>ROUND('2019'!J186/4,0)</f>
        <v>1482</v>
      </c>
      <c r="K186" s="21">
        <f>ROUND('2019'!K186/4,0)</f>
        <v>0</v>
      </c>
      <c r="L186" s="21">
        <f>ROUND('2019'!L186/4,0)</f>
        <v>172</v>
      </c>
      <c r="M186" s="21">
        <f>ROUND('2019'!M186/4,0)</f>
        <v>0</v>
      </c>
      <c r="N186" s="21">
        <f>ROUND('2019'!N186/4,0)</f>
        <v>0</v>
      </c>
      <c r="O186" s="21">
        <f>ROUND('2019'!O186/4,0)</f>
        <v>149</v>
      </c>
      <c r="P186" s="21">
        <f>ROUND('2019'!Q186/4,0)</f>
        <v>86</v>
      </c>
      <c r="Q186" s="21">
        <f>ROUND('2019'!R186/4,0)</f>
        <v>0</v>
      </c>
      <c r="R186" s="21">
        <f>ROUND('2019'!S186/4,0)</f>
        <v>334</v>
      </c>
      <c r="S186" s="21">
        <f>ROUND('2019'!T186/4,0)</f>
        <v>350</v>
      </c>
      <c r="T186" s="21">
        <f>ROUND('2019'!U186/4,0)</f>
        <v>106</v>
      </c>
      <c r="U186" s="21">
        <f>ROUND('2019'!V186/4,0)</f>
        <v>0</v>
      </c>
      <c r="V186" s="21">
        <f>ROUND('2019'!W186/4,0)</f>
        <v>18</v>
      </c>
      <c r="W186" s="21">
        <f>ROUND('2019'!X186/4,0)</f>
        <v>0</v>
      </c>
      <c r="X186" s="21">
        <f>ROUND('2019'!Y186/4,0)</f>
        <v>0</v>
      </c>
      <c r="Y186" s="21">
        <f>ROUND('2019'!Z186/4,0)</f>
        <v>13</v>
      </c>
      <c r="Z186" s="21">
        <f>ROUND('2019'!AB186/4,0)</f>
        <v>154</v>
      </c>
      <c r="AA186" s="21">
        <f>ROUND('2019'!AC186/4,0)</f>
        <v>0</v>
      </c>
      <c r="AB186" s="21">
        <f>ROUND('2019'!AD186/4,0)</f>
        <v>1105</v>
      </c>
      <c r="AC186" s="21">
        <f>ROUND('2019'!AE186/4,0)</f>
        <v>1158</v>
      </c>
      <c r="AD186" s="21">
        <f>ROUND('2019'!AF186/4,0)</f>
        <v>288</v>
      </c>
      <c r="AE186" s="21">
        <f>ROUND('2019'!AG186/4,0)</f>
        <v>0</v>
      </c>
      <c r="AF186" s="21">
        <f>ROUND('2019'!AH186/4,0)</f>
        <v>37</v>
      </c>
      <c r="AG186" s="21">
        <f>ROUND('2019'!AI186/4,0)</f>
        <v>0</v>
      </c>
      <c r="AH186" s="21">
        <f>ROUND('2019'!AJ186/4,0)</f>
        <v>0</v>
      </c>
      <c r="AI186" s="21">
        <f>ROUND('2019'!AK186/4,0)</f>
        <v>28</v>
      </c>
      <c r="AJ186" s="21">
        <f>ROUND('2019'!AM186/4,0)</f>
        <v>180</v>
      </c>
      <c r="AK186" s="21">
        <f>ROUND('2019'!AN186/4,0)</f>
        <v>0</v>
      </c>
      <c r="AL186" s="21">
        <f>ROUND('2019'!AO186/4,0)</f>
        <v>585</v>
      </c>
      <c r="AM186" s="21">
        <f>ROUND('2019'!AP186/4,0)</f>
        <v>612</v>
      </c>
      <c r="AN186" s="21">
        <f>ROUND('2019'!AQ186/4,0)</f>
        <v>124</v>
      </c>
      <c r="AO186" s="21">
        <f>ROUND('2019'!AR186/4,0)</f>
        <v>0</v>
      </c>
      <c r="AP186" s="21">
        <f>ROUND('2019'!AS186/4,0)</f>
        <v>14</v>
      </c>
      <c r="AQ186" s="21">
        <f>ROUND('2019'!AT186/4,0)</f>
        <v>0</v>
      </c>
      <c r="AR186" s="21">
        <f>ROUND('2019'!AU186/4,0)</f>
        <v>0</v>
      </c>
      <c r="AS186" s="21">
        <f>ROUND('2019'!AV186/4,0)</f>
        <v>13</v>
      </c>
      <c r="AT186" s="22">
        <f t="shared" si="17"/>
        <v>1050</v>
      </c>
      <c r="AU186" s="23">
        <f t="shared" si="17"/>
        <v>0</v>
      </c>
      <c r="AV186" s="23">
        <f t="shared" si="17"/>
        <v>7160</v>
      </c>
      <c r="AW186" s="23">
        <f t="shared" si="17"/>
        <v>7500</v>
      </c>
      <c r="AX186" s="23">
        <f t="shared" si="17"/>
        <v>2000</v>
      </c>
      <c r="AY186" s="23">
        <f t="shared" si="17"/>
        <v>0</v>
      </c>
      <c r="AZ186" s="23">
        <f t="shared" si="16"/>
        <v>241</v>
      </c>
      <c r="BA186" s="23">
        <f t="shared" si="16"/>
        <v>0</v>
      </c>
      <c r="BB186" s="23">
        <f t="shared" si="16"/>
        <v>0</v>
      </c>
      <c r="BC186" s="23">
        <f t="shared" si="16"/>
        <v>203</v>
      </c>
      <c r="BD186" s="24"/>
    </row>
    <row r="187" spans="1:56" s="33" customFormat="1" ht="15" customHeight="1" x14ac:dyDescent="0.25">
      <c r="A187" s="13">
        <v>1</v>
      </c>
      <c r="B187" s="32"/>
      <c r="C187" s="89"/>
      <c r="D187" s="89"/>
      <c r="E187" s="27" t="s">
        <v>19</v>
      </c>
      <c r="F187" s="27">
        <f>ROUND('2019'!F187/4,2)</f>
        <v>1202650.93</v>
      </c>
      <c r="G187" s="27">
        <f>ROUND('2019'!G187/4,2)</f>
        <v>9499920.7200000007</v>
      </c>
      <c r="H187" s="27">
        <f>ROUND('2019'!H187/4,2)</f>
        <v>3304532.42</v>
      </c>
      <c r="I187" s="27">
        <f>ROUND('2019'!I187/4,2)</f>
        <v>4993456.66</v>
      </c>
      <c r="J187" s="27">
        <f>ROUND('2019'!J187/4,2)</f>
        <v>1201931.6399999999</v>
      </c>
      <c r="K187" s="27">
        <f>ROUND('2019'!K187/4,2)</f>
        <v>0</v>
      </c>
      <c r="L187" s="27">
        <f>ROUND('2019'!L187/4,2)</f>
        <v>3654514.28</v>
      </c>
      <c r="M187" s="27">
        <f>ROUND('2019'!M187/4,2)</f>
        <v>0</v>
      </c>
      <c r="N187" s="27">
        <f>ROUND('2019'!N187/4,2)</f>
        <v>0</v>
      </c>
      <c r="O187" s="27">
        <f>ROUND('2019'!O187/4,2)</f>
        <v>2497043.0099999998</v>
      </c>
      <c r="P187" s="27">
        <f>ROUND('2019'!Q187/4,2)</f>
        <v>165427.54999999999</v>
      </c>
      <c r="Q187" s="27">
        <f>ROUND('2019'!R187/4,2)</f>
        <v>625243.25</v>
      </c>
      <c r="R187" s="27">
        <f>ROUND('2019'!S187/4,2)</f>
        <v>214757.11</v>
      </c>
      <c r="S187" s="27">
        <f>ROUND('2019'!T187/4,2)</f>
        <v>324518.02</v>
      </c>
      <c r="T187" s="27">
        <f>ROUND('2019'!U187/4,2)</f>
        <v>85968.12</v>
      </c>
      <c r="U187" s="27">
        <f>ROUND('2019'!V187/4,2)</f>
        <v>0</v>
      </c>
      <c r="V187" s="27">
        <f>ROUND('2019'!W187/4,2)</f>
        <v>412278.07</v>
      </c>
      <c r="W187" s="27">
        <f>ROUND('2019'!X187/4,2)</f>
        <v>0</v>
      </c>
      <c r="X187" s="27">
        <f>ROUND('2019'!Y187/4,2)</f>
        <v>0</v>
      </c>
      <c r="Y187" s="27">
        <f>ROUND('2019'!Z187/4,2)</f>
        <v>214909.44</v>
      </c>
      <c r="Z187" s="27">
        <f>ROUND('2019'!AB187/4,2)</f>
        <v>293467</v>
      </c>
      <c r="AA187" s="27">
        <f>ROUND('2019'!AC187/4,2)</f>
        <v>2019173.64</v>
      </c>
      <c r="AB187" s="27">
        <f>ROUND('2019'!AD187/4,2)</f>
        <v>711084.65</v>
      </c>
      <c r="AC187" s="27">
        <f>ROUND('2019'!AE187/4,2)</f>
        <v>1074515.23</v>
      </c>
      <c r="AD187" s="27">
        <f>ROUND('2019'!AF187/4,2)</f>
        <v>233573.76000000001</v>
      </c>
      <c r="AE187" s="27">
        <f>ROUND('2019'!AG187/4,2)</f>
        <v>0</v>
      </c>
      <c r="AF187" s="27">
        <f>ROUND('2019'!AH187/4,2)</f>
        <v>748208.36</v>
      </c>
      <c r="AG187" s="27">
        <f>ROUND('2019'!AI187/4,2)</f>
        <v>0</v>
      </c>
      <c r="AH187" s="27">
        <f>ROUND('2019'!AJ187/4,2)</f>
        <v>0</v>
      </c>
      <c r="AI187" s="27">
        <f>ROUND('2019'!AK187/4,2)</f>
        <v>484399.06</v>
      </c>
      <c r="AJ187" s="27">
        <f>ROUND('2019'!AM187/4,2)</f>
        <v>342724.36</v>
      </c>
      <c r="AK187" s="27">
        <f>ROUND('2019'!AN187/4,2)</f>
        <v>1044725.96</v>
      </c>
      <c r="AL187" s="27">
        <f>ROUND('2019'!AO187/4,2)</f>
        <v>375995.39</v>
      </c>
      <c r="AM187" s="27">
        <f>ROUND('2019'!AP187/4,2)</f>
        <v>568164.09</v>
      </c>
      <c r="AN187" s="27">
        <f>ROUND('2019'!AQ187/4,2)</f>
        <v>100566.48</v>
      </c>
      <c r="AO187" s="27">
        <f>ROUND('2019'!AR187/4,2)</f>
        <v>0</v>
      </c>
      <c r="AP187" s="27">
        <f>ROUND('2019'!AS187/4,2)</f>
        <v>274852.05</v>
      </c>
      <c r="AQ187" s="27">
        <f>ROUND('2019'!AT187/4,2)</f>
        <v>0</v>
      </c>
      <c r="AR187" s="27">
        <f>ROUND('2019'!AU187/4,2)</f>
        <v>0</v>
      </c>
      <c r="AS187" s="27">
        <f>ROUND('2019'!AV187/4,2)</f>
        <v>214909.44</v>
      </c>
      <c r="AT187" s="28">
        <f t="shared" si="17"/>
        <v>2004269.8399999999</v>
      </c>
      <c r="AU187" s="29">
        <f t="shared" si="17"/>
        <v>13189063.57</v>
      </c>
      <c r="AV187" s="29">
        <f t="shared" si="17"/>
        <v>4606369.57</v>
      </c>
      <c r="AW187" s="29">
        <f t="shared" si="17"/>
        <v>6960654</v>
      </c>
      <c r="AX187" s="29">
        <f t="shared" si="17"/>
        <v>1622040</v>
      </c>
      <c r="AY187" s="29">
        <f t="shared" si="17"/>
        <v>0</v>
      </c>
      <c r="AZ187" s="29">
        <f t="shared" si="16"/>
        <v>5089852.76</v>
      </c>
      <c r="BA187" s="29">
        <f t="shared" si="16"/>
        <v>0</v>
      </c>
      <c r="BB187" s="29">
        <f t="shared" si="16"/>
        <v>0</v>
      </c>
      <c r="BC187" s="29">
        <f t="shared" si="16"/>
        <v>3411260.9499999997</v>
      </c>
      <c r="BD187" s="30">
        <f t="shared" si="13"/>
        <v>23694447.120000001</v>
      </c>
    </row>
    <row r="188" spans="1:56" s="25" customFormat="1" ht="21.75" customHeight="1" x14ac:dyDescent="0.25">
      <c r="A188" s="13">
        <v>1</v>
      </c>
      <c r="B188" s="20" t="s">
        <v>152</v>
      </c>
      <c r="C188" s="88">
        <v>95</v>
      </c>
      <c r="D188" s="88" t="s">
        <v>153</v>
      </c>
      <c r="E188" s="21" t="s">
        <v>18</v>
      </c>
      <c r="F188" s="21">
        <f>ROUND('2019'!F188/4,0)</f>
        <v>1801</v>
      </c>
      <c r="G188" s="21">
        <f>ROUND('2019'!G188/4,0)</f>
        <v>0</v>
      </c>
      <c r="H188" s="21">
        <f>ROUND('2019'!H188/4,0)</f>
        <v>16615</v>
      </c>
      <c r="I188" s="21">
        <f>ROUND('2019'!I188/4,0)</f>
        <v>14528</v>
      </c>
      <c r="J188" s="21">
        <f>ROUND('2019'!J188/4,0)</f>
        <v>4673</v>
      </c>
      <c r="K188" s="21">
        <f>ROUND('2019'!K188/4,0)</f>
        <v>0</v>
      </c>
      <c r="L188" s="21">
        <f>ROUND('2019'!L188/4,0)</f>
        <v>419</v>
      </c>
      <c r="M188" s="21">
        <f>ROUND('2019'!M188/4,0)</f>
        <v>0</v>
      </c>
      <c r="N188" s="21">
        <f>ROUND('2019'!N188/4,0)</f>
        <v>0</v>
      </c>
      <c r="O188" s="21">
        <f>ROUND('2019'!O188/4,0)</f>
        <v>220</v>
      </c>
      <c r="P188" s="21">
        <f>ROUND('2019'!Q188/4,0)</f>
        <v>248</v>
      </c>
      <c r="Q188" s="21">
        <f>ROUND('2019'!R188/4,0)</f>
        <v>0</v>
      </c>
      <c r="R188" s="21">
        <f>ROUND('2019'!S188/4,0)</f>
        <v>2310</v>
      </c>
      <c r="S188" s="21">
        <f>ROUND('2019'!T188/4,0)</f>
        <v>2020</v>
      </c>
      <c r="T188" s="21">
        <f>ROUND('2019'!U188/4,0)</f>
        <v>638</v>
      </c>
      <c r="U188" s="21">
        <f>ROUND('2019'!V188/4,0)</f>
        <v>0</v>
      </c>
      <c r="V188" s="21">
        <f>ROUND('2019'!W188/4,0)</f>
        <v>74</v>
      </c>
      <c r="W188" s="21">
        <f>ROUND('2019'!X188/4,0)</f>
        <v>0</v>
      </c>
      <c r="X188" s="21">
        <f>ROUND('2019'!Y188/4,0)</f>
        <v>0</v>
      </c>
      <c r="Y188" s="21">
        <f>ROUND('2019'!Z188/4,0)</f>
        <v>33</v>
      </c>
      <c r="Z188" s="21">
        <f>ROUND('2019'!AB188/4,0)</f>
        <v>440</v>
      </c>
      <c r="AA188" s="21">
        <f>ROUND('2019'!AC188/4,0)</f>
        <v>0</v>
      </c>
      <c r="AB188" s="21">
        <f>ROUND('2019'!AD188/4,0)</f>
        <v>3813</v>
      </c>
      <c r="AC188" s="21">
        <f>ROUND('2019'!AE188/4,0)</f>
        <v>3334</v>
      </c>
      <c r="AD188" s="21">
        <f>ROUND('2019'!AF188/4,0)</f>
        <v>938</v>
      </c>
      <c r="AE188" s="21">
        <f>ROUND('2019'!AG188/4,0)</f>
        <v>0</v>
      </c>
      <c r="AF188" s="21">
        <f>ROUND('2019'!AH188/4,0)</f>
        <v>76</v>
      </c>
      <c r="AG188" s="21">
        <f>ROUND('2019'!AI188/4,0)</f>
        <v>0</v>
      </c>
      <c r="AH188" s="21">
        <f>ROUND('2019'!AJ188/4,0)</f>
        <v>0</v>
      </c>
      <c r="AI188" s="21">
        <f>ROUND('2019'!AK188/4,0)</f>
        <v>40</v>
      </c>
      <c r="AJ188" s="21">
        <f>ROUND('2019'!AM188/4,0)</f>
        <v>513</v>
      </c>
      <c r="AK188" s="21">
        <f>ROUND('2019'!AN188/4,0)</f>
        <v>0</v>
      </c>
      <c r="AL188" s="21">
        <f>ROUND('2019'!AO188/4,0)</f>
        <v>4995</v>
      </c>
      <c r="AM188" s="21">
        <f>ROUND('2019'!AP188/4,0)</f>
        <v>4368</v>
      </c>
      <c r="AN188" s="21">
        <f>ROUND('2019'!AQ188/4,0)</f>
        <v>1253</v>
      </c>
      <c r="AO188" s="21">
        <f>ROUND('2019'!AR188/4,0)</f>
        <v>0</v>
      </c>
      <c r="AP188" s="21">
        <f>ROUND('2019'!AS188/4,0)</f>
        <v>122</v>
      </c>
      <c r="AQ188" s="21">
        <f>ROUND('2019'!AT188/4,0)</f>
        <v>0</v>
      </c>
      <c r="AR188" s="21">
        <f>ROUND('2019'!AU188/4,0)</f>
        <v>0</v>
      </c>
      <c r="AS188" s="21">
        <f>ROUND('2019'!AV188/4,0)</f>
        <v>54</v>
      </c>
      <c r="AT188" s="22">
        <f t="shared" si="17"/>
        <v>3002</v>
      </c>
      <c r="AU188" s="23">
        <f t="shared" si="17"/>
        <v>0</v>
      </c>
      <c r="AV188" s="23">
        <f t="shared" si="17"/>
        <v>27733</v>
      </c>
      <c r="AW188" s="23">
        <f t="shared" si="17"/>
        <v>24250</v>
      </c>
      <c r="AX188" s="23">
        <f t="shared" si="17"/>
        <v>7502</v>
      </c>
      <c r="AY188" s="23">
        <f t="shared" si="17"/>
        <v>0</v>
      </c>
      <c r="AZ188" s="23">
        <f t="shared" si="16"/>
        <v>691</v>
      </c>
      <c r="BA188" s="23">
        <f t="shared" si="16"/>
        <v>0</v>
      </c>
      <c r="BB188" s="23">
        <f t="shared" si="16"/>
        <v>0</v>
      </c>
      <c r="BC188" s="23">
        <f t="shared" si="16"/>
        <v>347</v>
      </c>
      <c r="BD188" s="24"/>
    </row>
    <row r="189" spans="1:56" s="33" customFormat="1" ht="14.25" customHeight="1" x14ac:dyDescent="0.25">
      <c r="A189" s="13">
        <v>1</v>
      </c>
      <c r="B189" s="32"/>
      <c r="C189" s="89"/>
      <c r="D189" s="89"/>
      <c r="E189" s="27" t="s">
        <v>19</v>
      </c>
      <c r="F189" s="27">
        <f>ROUND('2019'!F189/4,2)</f>
        <v>5138543.71</v>
      </c>
      <c r="G189" s="27">
        <f>ROUND('2019'!G189/4,2)</f>
        <v>29536562.41</v>
      </c>
      <c r="H189" s="27">
        <f>ROUND('2019'!H189/4,2)</f>
        <v>10796996.52</v>
      </c>
      <c r="I189" s="27">
        <f>ROUND('2019'!I189/4,2)</f>
        <v>14950074.939999999</v>
      </c>
      <c r="J189" s="27">
        <f>ROUND('2019'!J189/4,2)</f>
        <v>3789490.95</v>
      </c>
      <c r="K189" s="27">
        <f>ROUND('2019'!K189/4,2)</f>
        <v>0</v>
      </c>
      <c r="L189" s="27">
        <f>ROUND('2019'!L189/4,2)</f>
        <v>9074365.1899999995</v>
      </c>
      <c r="M189" s="27">
        <f>ROUND('2019'!M189/4,2)</f>
        <v>0</v>
      </c>
      <c r="N189" s="27">
        <f>ROUND('2019'!N189/4,2)</f>
        <v>0</v>
      </c>
      <c r="O189" s="27">
        <f>ROUND('2019'!O189/4,2)</f>
        <v>3770150.06</v>
      </c>
      <c r="P189" s="27">
        <f>ROUND('2019'!Q189/4,2)</f>
        <v>706800.71</v>
      </c>
      <c r="Q189" s="27">
        <f>ROUND('2019'!R189/4,2)</f>
        <v>4096211.2</v>
      </c>
      <c r="R189" s="27">
        <f>ROUND('2019'!S189/4,2)</f>
        <v>1500926.36</v>
      </c>
      <c r="S189" s="27">
        <f>ROUND('2019'!T189/4,2)</f>
        <v>2078259.59</v>
      </c>
      <c r="T189" s="27">
        <f>ROUND('2019'!U189/4,2)</f>
        <v>517025.25</v>
      </c>
      <c r="U189" s="27">
        <f>ROUND('2019'!V189/4,2)</f>
        <v>0</v>
      </c>
      <c r="V189" s="27">
        <f>ROUND('2019'!W189/4,2)</f>
        <v>1596968.87</v>
      </c>
      <c r="W189" s="27">
        <f>ROUND('2019'!X189/4,2)</f>
        <v>0</v>
      </c>
      <c r="X189" s="27">
        <f>ROUND('2019'!Y189/4,2)</f>
        <v>0</v>
      </c>
      <c r="Y189" s="27">
        <f>ROUND('2019'!Z189/4,2)</f>
        <v>557223.43999999994</v>
      </c>
      <c r="Z189" s="27">
        <f>ROUND('2019'!AB189/4,2)</f>
        <v>1254039.6399999999</v>
      </c>
      <c r="AA189" s="27">
        <f>ROUND('2019'!AC189/4,2)</f>
        <v>6669470.6399999997</v>
      </c>
      <c r="AB189" s="27">
        <f>ROUND('2019'!AD189/4,2)</f>
        <v>2477988.91</v>
      </c>
      <c r="AC189" s="27">
        <f>ROUND('2019'!AE189/4,2)</f>
        <v>3431150.48</v>
      </c>
      <c r="AD189" s="27">
        <f>ROUND('2019'!AF189/4,2)</f>
        <v>760331.25</v>
      </c>
      <c r="AE189" s="27">
        <f>ROUND('2019'!AG189/4,2)</f>
        <v>0</v>
      </c>
      <c r="AF189" s="27">
        <f>ROUND('2019'!AH189/4,2)</f>
        <v>1596968.87</v>
      </c>
      <c r="AG189" s="27">
        <f>ROUND('2019'!AI189/4,2)</f>
        <v>0</v>
      </c>
      <c r="AH189" s="27">
        <f>ROUND('2019'!AJ189/4,2)</f>
        <v>0</v>
      </c>
      <c r="AI189" s="27">
        <f>ROUND('2019'!AK189/4,2)</f>
        <v>675781.62</v>
      </c>
      <c r="AJ189" s="27">
        <f>ROUND('2019'!AM189/4,2)</f>
        <v>1464310.23</v>
      </c>
      <c r="AK189" s="27">
        <f>ROUND('2019'!AN189/4,2)</f>
        <v>8756101.0999999996</v>
      </c>
      <c r="AL189" s="27">
        <f>ROUND('2019'!AO189/4,2)</f>
        <v>3245882.81</v>
      </c>
      <c r="AM189" s="27">
        <f>ROUND('2019'!AP189/4,2)</f>
        <v>4494415.75</v>
      </c>
      <c r="AN189" s="27">
        <f>ROUND('2019'!AQ189/4,2)</f>
        <v>1015802.55</v>
      </c>
      <c r="AO189" s="27">
        <f>ROUND('2019'!AR189/4,2)</f>
        <v>0</v>
      </c>
      <c r="AP189" s="27">
        <f>ROUND('2019'!AS189/4,2)</f>
        <v>2656639.81</v>
      </c>
      <c r="AQ189" s="27">
        <f>ROUND('2019'!AT189/4,2)</f>
        <v>0</v>
      </c>
      <c r="AR189" s="27">
        <f>ROUND('2019'!AU189/4,2)</f>
        <v>0</v>
      </c>
      <c r="AS189" s="27">
        <f>ROUND('2019'!AV189/4,2)</f>
        <v>924753.79</v>
      </c>
      <c r="AT189" s="28">
        <f t="shared" si="17"/>
        <v>8563694.2899999991</v>
      </c>
      <c r="AU189" s="29">
        <f t="shared" si="17"/>
        <v>49058345.349999994</v>
      </c>
      <c r="AV189" s="29">
        <f t="shared" si="17"/>
        <v>18021794.600000001</v>
      </c>
      <c r="AW189" s="29">
        <f t="shared" si="17"/>
        <v>24953900.759999998</v>
      </c>
      <c r="AX189" s="29">
        <f t="shared" si="17"/>
        <v>6082650</v>
      </c>
      <c r="AY189" s="29">
        <f t="shared" si="17"/>
        <v>0</v>
      </c>
      <c r="AZ189" s="29">
        <f t="shared" si="16"/>
        <v>14924942.739999998</v>
      </c>
      <c r="BA189" s="29">
        <f t="shared" si="16"/>
        <v>0</v>
      </c>
      <c r="BB189" s="29">
        <f t="shared" si="16"/>
        <v>0</v>
      </c>
      <c r="BC189" s="29">
        <f t="shared" si="16"/>
        <v>5927908.9100000001</v>
      </c>
      <c r="BD189" s="30">
        <f t="shared" si="13"/>
        <v>78474891.289999992</v>
      </c>
    </row>
    <row r="190" spans="1:56" s="25" customFormat="1" ht="21.75" customHeight="1" x14ac:dyDescent="0.25">
      <c r="A190" s="13">
        <v>1</v>
      </c>
      <c r="B190" s="20"/>
      <c r="C190" s="88">
        <v>96</v>
      </c>
      <c r="D190" s="88" t="s">
        <v>154</v>
      </c>
      <c r="E190" s="21" t="s">
        <v>18</v>
      </c>
      <c r="F190" s="21">
        <f>ROUND('2019'!F190/4,0)</f>
        <v>0</v>
      </c>
      <c r="G190" s="21">
        <f>ROUND('2019'!G190/4,0)</f>
        <v>0</v>
      </c>
      <c r="H190" s="21">
        <f>ROUND('2019'!H190/4,0)</f>
        <v>20887</v>
      </c>
      <c r="I190" s="21">
        <f>ROUND('2019'!I190/4,0)</f>
        <v>0</v>
      </c>
      <c r="J190" s="21">
        <f>ROUND('2019'!J190/4,0)</f>
        <v>2253</v>
      </c>
      <c r="K190" s="21">
        <f>ROUND('2019'!K190/4,0)</f>
        <v>6074</v>
      </c>
      <c r="L190" s="21">
        <f>ROUND('2019'!L190/4,0)</f>
        <v>2878</v>
      </c>
      <c r="M190" s="21">
        <f>ROUND('2019'!M190/4,0)</f>
        <v>171</v>
      </c>
      <c r="N190" s="21">
        <f>ROUND('2019'!N190/4,0)</f>
        <v>51</v>
      </c>
      <c r="O190" s="21">
        <f>ROUND('2019'!O190/4,0)</f>
        <v>265</v>
      </c>
      <c r="P190" s="21">
        <f>ROUND('2019'!Q190/4,0)</f>
        <v>0</v>
      </c>
      <c r="Q190" s="21">
        <f>ROUND('2019'!R190/4,0)</f>
        <v>0</v>
      </c>
      <c r="R190" s="21">
        <f>ROUND('2019'!S190/4,0)</f>
        <v>826</v>
      </c>
      <c r="S190" s="21">
        <f>ROUND('2019'!T190/4,0)</f>
        <v>0</v>
      </c>
      <c r="T190" s="21">
        <f>ROUND('2019'!U190/4,0)</f>
        <v>131</v>
      </c>
      <c r="U190" s="21">
        <f>ROUND('2019'!V190/4,0)</f>
        <v>74</v>
      </c>
      <c r="V190" s="21">
        <f>ROUND('2019'!W190/4,0)</f>
        <v>130</v>
      </c>
      <c r="W190" s="21">
        <f>ROUND('2019'!X190/4,0)</f>
        <v>8</v>
      </c>
      <c r="X190" s="21">
        <f>ROUND('2019'!Y190/4,0)</f>
        <v>0</v>
      </c>
      <c r="Y190" s="21">
        <f>ROUND('2019'!Z190/4,0)</f>
        <v>4</v>
      </c>
      <c r="Z190" s="21">
        <f>ROUND('2019'!AB190/4,0)</f>
        <v>0</v>
      </c>
      <c r="AA190" s="21">
        <f>ROUND('2019'!AC190/4,0)</f>
        <v>0</v>
      </c>
      <c r="AB190" s="21">
        <f>ROUND('2019'!AD190/4,0)</f>
        <v>5282</v>
      </c>
      <c r="AC190" s="21">
        <f>ROUND('2019'!AE190/4,0)</f>
        <v>0</v>
      </c>
      <c r="AD190" s="21">
        <f>ROUND('2019'!AF190/4,0)</f>
        <v>628</v>
      </c>
      <c r="AE190" s="21">
        <f>ROUND('2019'!AG190/4,0)</f>
        <v>1803</v>
      </c>
      <c r="AF190" s="21">
        <f>ROUND('2019'!AH190/4,0)</f>
        <v>908</v>
      </c>
      <c r="AG190" s="21">
        <f>ROUND('2019'!AI190/4,0)</f>
        <v>76</v>
      </c>
      <c r="AH190" s="21">
        <f>ROUND('2019'!AJ190/4,0)</f>
        <v>16</v>
      </c>
      <c r="AI190" s="21">
        <f>ROUND('2019'!AK190/4,0)</f>
        <v>90</v>
      </c>
      <c r="AJ190" s="21">
        <f>ROUND('2019'!AM190/4,0)</f>
        <v>0</v>
      </c>
      <c r="AK190" s="21">
        <f>ROUND('2019'!AN190/4,0)</f>
        <v>0</v>
      </c>
      <c r="AL190" s="21">
        <f>ROUND('2019'!AO190/4,0)</f>
        <v>3012</v>
      </c>
      <c r="AM190" s="21">
        <f>ROUND('2019'!AP190/4,0)</f>
        <v>0</v>
      </c>
      <c r="AN190" s="21">
        <f>ROUND('2019'!AQ190/4,0)</f>
        <v>438</v>
      </c>
      <c r="AO190" s="21">
        <f>ROUND('2019'!AR190/4,0)</f>
        <v>1294</v>
      </c>
      <c r="AP190" s="21">
        <f>ROUND('2019'!AS190/4,0)</f>
        <v>435</v>
      </c>
      <c r="AQ190" s="21">
        <f>ROUND('2019'!AT190/4,0)</f>
        <v>38</v>
      </c>
      <c r="AR190" s="21">
        <f>ROUND('2019'!AU190/4,0)</f>
        <v>8</v>
      </c>
      <c r="AS190" s="21">
        <f>ROUND('2019'!AV190/4,0)</f>
        <v>42</v>
      </c>
      <c r="AT190" s="22">
        <f t="shared" si="17"/>
        <v>0</v>
      </c>
      <c r="AU190" s="23">
        <f t="shared" si="17"/>
        <v>0</v>
      </c>
      <c r="AV190" s="23">
        <f t="shared" si="17"/>
        <v>30007</v>
      </c>
      <c r="AW190" s="23">
        <f t="shared" si="17"/>
        <v>0</v>
      </c>
      <c r="AX190" s="23">
        <f t="shared" si="17"/>
        <v>3450</v>
      </c>
      <c r="AY190" s="23">
        <f t="shared" si="17"/>
        <v>9245</v>
      </c>
      <c r="AZ190" s="23">
        <f t="shared" si="16"/>
        <v>4351</v>
      </c>
      <c r="BA190" s="23">
        <f t="shared" si="16"/>
        <v>293</v>
      </c>
      <c r="BB190" s="23">
        <f t="shared" si="16"/>
        <v>75</v>
      </c>
      <c r="BC190" s="23">
        <f t="shared" si="16"/>
        <v>401</v>
      </c>
      <c r="BD190" s="24"/>
    </row>
    <row r="191" spans="1:56" s="33" customFormat="1" ht="16.5" customHeight="1" x14ac:dyDescent="0.25">
      <c r="A191" s="13">
        <v>1</v>
      </c>
      <c r="B191" s="32"/>
      <c r="C191" s="89"/>
      <c r="D191" s="89"/>
      <c r="E191" s="27" t="s">
        <v>19</v>
      </c>
      <c r="F191" s="27">
        <f>ROUND('2019'!F191/4,2)</f>
        <v>0</v>
      </c>
      <c r="G191" s="27">
        <f>ROUND('2019'!G191/4,2)</f>
        <v>15337239.289999999</v>
      </c>
      <c r="H191" s="27">
        <f>ROUND('2019'!H191/4,2)</f>
        <v>9363778.8100000005</v>
      </c>
      <c r="I191" s="27">
        <f>ROUND('2019'!I191/4,2)</f>
        <v>4146354.08</v>
      </c>
      <c r="J191" s="27">
        <f>ROUND('2019'!J191/4,2)</f>
        <v>1827106.41</v>
      </c>
      <c r="K191" s="27">
        <f>ROUND('2019'!K191/4,2)</f>
        <v>33985583.299999997</v>
      </c>
      <c r="L191" s="27">
        <f>ROUND('2019'!L191/4,2)</f>
        <v>178950092.72</v>
      </c>
      <c r="M191" s="27">
        <f>ROUND('2019'!M191/4,2)</f>
        <v>32048410.760000002</v>
      </c>
      <c r="N191" s="27">
        <f>ROUND('2019'!N191/4,2)</f>
        <v>2313794.4700000002</v>
      </c>
      <c r="O191" s="27">
        <f>ROUND('2019'!O191/4,2)</f>
        <v>16612486.279999999</v>
      </c>
      <c r="P191" s="27">
        <f>ROUND('2019'!Q191/4,2)</f>
        <v>0</v>
      </c>
      <c r="Q191" s="27">
        <f>ROUND('2019'!R191/4,2)</f>
        <v>561692.82999999996</v>
      </c>
      <c r="R191" s="27">
        <f>ROUND('2019'!S191/4,2)</f>
        <v>327807.56</v>
      </c>
      <c r="S191" s="27">
        <f>ROUND('2019'!T191/4,2)</f>
        <v>127560.55</v>
      </c>
      <c r="T191" s="27">
        <f>ROUND('2019'!U191/4,2)</f>
        <v>106324.72</v>
      </c>
      <c r="U191" s="27">
        <f>ROUND('2019'!V191/4,2)</f>
        <v>526908.27</v>
      </c>
      <c r="V191" s="27">
        <f>ROUND('2019'!W191/4,2)</f>
        <v>7947247.6100000003</v>
      </c>
      <c r="W191" s="27">
        <f>ROUND('2019'!X191/4,2)</f>
        <v>1381855.19</v>
      </c>
      <c r="X191" s="27">
        <f>ROUND('2019'!Y191/4,2)</f>
        <v>0</v>
      </c>
      <c r="Y191" s="27">
        <f>ROUND('2019'!Z191/4,2)</f>
        <v>98883.85</v>
      </c>
      <c r="Z191" s="27">
        <f>ROUND('2019'!AB191/4,2)</f>
        <v>0</v>
      </c>
      <c r="AA191" s="27">
        <f>ROUND('2019'!AC191/4,2)</f>
        <v>3919013.29</v>
      </c>
      <c r="AB191" s="27">
        <f>ROUND('2019'!AD191/4,2)</f>
        <v>2293614.58</v>
      </c>
      <c r="AC191" s="27">
        <f>ROUND('2019'!AE191/4,2)</f>
        <v>1116159.25</v>
      </c>
      <c r="AD191" s="27">
        <f>ROUND('2019'!AF191/4,2)</f>
        <v>509239.46</v>
      </c>
      <c r="AE191" s="27">
        <f>ROUND('2019'!AG191/4,2)</f>
        <v>10854310.33</v>
      </c>
      <c r="AF191" s="27">
        <f>ROUND('2019'!AH191/4,2)</f>
        <v>59741378.579999998</v>
      </c>
      <c r="AG191" s="27">
        <f>ROUND('2019'!AI191/4,2)</f>
        <v>13074476.029999999</v>
      </c>
      <c r="AH191" s="27">
        <f>ROUND('2019'!AJ191/4,2)</f>
        <v>736986.39</v>
      </c>
      <c r="AI191" s="27">
        <f>ROUND('2019'!AK191/4,2)</f>
        <v>4795866.57</v>
      </c>
      <c r="AJ191" s="27">
        <f>ROUND('2019'!AM191/4,2)</f>
        <v>0</v>
      </c>
      <c r="AK191" s="27">
        <f>ROUND('2019'!AN191/4,2)</f>
        <v>2183486.25</v>
      </c>
      <c r="AL191" s="27">
        <f>ROUND('2019'!AO191/4,2)</f>
        <v>1282773.98</v>
      </c>
      <c r="AM191" s="27">
        <f>ROUND('2019'!AP191/4,2)</f>
        <v>545363.86</v>
      </c>
      <c r="AN191" s="27">
        <f>ROUND('2019'!AQ191/4,2)</f>
        <v>355348.41</v>
      </c>
      <c r="AO191" s="27">
        <f>ROUND('2019'!AR191/4,2)</f>
        <v>7324024.9299999997</v>
      </c>
      <c r="AP191" s="27">
        <f>ROUND('2019'!AS191/4,2)</f>
        <v>27404302.100000001</v>
      </c>
      <c r="AQ191" s="27">
        <f>ROUND('2019'!AT191/4,2)</f>
        <v>6643534.5700000003</v>
      </c>
      <c r="AR191" s="27">
        <f>ROUND('2019'!AU191/4,2)</f>
        <v>377062.8</v>
      </c>
      <c r="AS191" s="27">
        <f>ROUND('2019'!AV191/4,2)</f>
        <v>3213725.02</v>
      </c>
      <c r="AT191" s="28">
        <f t="shared" si="17"/>
        <v>0</v>
      </c>
      <c r="AU191" s="29">
        <f t="shared" si="17"/>
        <v>22001431.66</v>
      </c>
      <c r="AV191" s="29">
        <f t="shared" si="17"/>
        <v>13267974.93</v>
      </c>
      <c r="AW191" s="29">
        <f t="shared" si="17"/>
        <v>5935437.7400000002</v>
      </c>
      <c r="AX191" s="29">
        <f t="shared" si="17"/>
        <v>2798019</v>
      </c>
      <c r="AY191" s="29">
        <f t="shared" si="17"/>
        <v>52690826.829999998</v>
      </c>
      <c r="AZ191" s="29">
        <f t="shared" si="16"/>
        <v>274043021.00999999</v>
      </c>
      <c r="BA191" s="29">
        <f t="shared" si="16"/>
        <v>53148276.550000004</v>
      </c>
      <c r="BB191" s="29">
        <f t="shared" si="16"/>
        <v>3427843.66</v>
      </c>
      <c r="BC191" s="29">
        <f t="shared" si="16"/>
        <v>24720961.719999999</v>
      </c>
      <c r="BD191" s="30">
        <f t="shared" si="13"/>
        <v>373456241.22000003</v>
      </c>
    </row>
    <row r="192" spans="1:56" s="25" customFormat="1" ht="25.5" customHeight="1" x14ac:dyDescent="0.25">
      <c r="A192" s="13">
        <v>1</v>
      </c>
      <c r="B192" s="20" t="s">
        <v>155</v>
      </c>
      <c r="C192" s="88">
        <v>97</v>
      </c>
      <c r="D192" s="88" t="s">
        <v>156</v>
      </c>
      <c r="E192" s="21" t="s">
        <v>18</v>
      </c>
      <c r="F192" s="21">
        <f>ROUND('2019'!F192/4,0)</f>
        <v>0</v>
      </c>
      <c r="G192" s="21">
        <f>ROUND('2019'!G192/4,0)</f>
        <v>0</v>
      </c>
      <c r="H192" s="21">
        <f>ROUND('2019'!H192/4,0)</f>
        <v>1939</v>
      </c>
      <c r="I192" s="21">
        <f>ROUND('2019'!I192/4,0)</f>
        <v>151</v>
      </c>
      <c r="J192" s="21">
        <f>ROUND('2019'!J192/4,0)</f>
        <v>8164</v>
      </c>
      <c r="K192" s="21">
        <f>ROUND('2019'!K192/4,0)</f>
        <v>0</v>
      </c>
      <c r="L192" s="21">
        <f>ROUND('2019'!L192/4,0)</f>
        <v>2726</v>
      </c>
      <c r="M192" s="21">
        <f>ROUND('2019'!M192/4,0)</f>
        <v>273</v>
      </c>
      <c r="N192" s="21">
        <f>ROUND('2019'!N192/4,0)</f>
        <v>0</v>
      </c>
      <c r="O192" s="21">
        <f>ROUND('2019'!O192/4,0)</f>
        <v>24</v>
      </c>
      <c r="P192" s="21">
        <f>ROUND('2019'!Q192/4,0)</f>
        <v>0</v>
      </c>
      <c r="Q192" s="21">
        <f>ROUND('2019'!R192/4,0)</f>
        <v>0</v>
      </c>
      <c r="R192" s="21">
        <f>ROUND('2019'!S192/4,0)</f>
        <v>73</v>
      </c>
      <c r="S192" s="21">
        <f>ROUND('2019'!T192/4,0)</f>
        <v>4</v>
      </c>
      <c r="T192" s="21">
        <f>ROUND('2019'!U192/4,0)</f>
        <v>273</v>
      </c>
      <c r="U192" s="21">
        <f>ROUND('2019'!V192/4,0)</f>
        <v>0</v>
      </c>
      <c r="V192" s="21">
        <f>ROUND('2019'!W192/4,0)</f>
        <v>94</v>
      </c>
      <c r="W192" s="21">
        <f>ROUND('2019'!X192/4,0)</f>
        <v>8</v>
      </c>
      <c r="X192" s="21">
        <f>ROUND('2019'!Y192/4,0)</f>
        <v>0</v>
      </c>
      <c r="Y192" s="21">
        <f>ROUND('2019'!Z192/4,0)</f>
        <v>1</v>
      </c>
      <c r="Z192" s="21">
        <f>ROUND('2019'!AB192/4,0)</f>
        <v>0</v>
      </c>
      <c r="AA192" s="21">
        <f>ROUND('2019'!AC192/4,0)</f>
        <v>0</v>
      </c>
      <c r="AB192" s="21">
        <f>ROUND('2019'!AD192/4,0)</f>
        <v>768</v>
      </c>
      <c r="AC192" s="21">
        <f>ROUND('2019'!AE192/4,0)</f>
        <v>67</v>
      </c>
      <c r="AD192" s="21">
        <f>ROUND('2019'!AF192/4,0)</f>
        <v>2977</v>
      </c>
      <c r="AE192" s="21">
        <f>ROUND('2019'!AG192/4,0)</f>
        <v>0</v>
      </c>
      <c r="AF192" s="21">
        <f>ROUND('2019'!AH192/4,0)</f>
        <v>890</v>
      </c>
      <c r="AG192" s="21">
        <f>ROUND('2019'!AI192/4,0)</f>
        <v>88</v>
      </c>
      <c r="AH192" s="21">
        <f>ROUND('2019'!AJ192/4,0)</f>
        <v>0</v>
      </c>
      <c r="AI192" s="21">
        <f>ROUND('2019'!AK192/4,0)</f>
        <v>15</v>
      </c>
      <c r="AJ192" s="21">
        <f>ROUND('2019'!AM192/4,0)</f>
        <v>0</v>
      </c>
      <c r="AK192" s="21">
        <f>ROUND('2019'!AN192/4,0)</f>
        <v>0</v>
      </c>
      <c r="AL192" s="21">
        <f>ROUND('2019'!AO192/4,0)</f>
        <v>446</v>
      </c>
      <c r="AM192" s="21">
        <f>ROUND('2019'!AP192/4,0)</f>
        <v>29</v>
      </c>
      <c r="AN192" s="21">
        <f>ROUND('2019'!AQ192/4,0)</f>
        <v>1586</v>
      </c>
      <c r="AO192" s="21">
        <f>ROUND('2019'!AR192/4,0)</f>
        <v>0</v>
      </c>
      <c r="AP192" s="21">
        <f>ROUND('2019'!AS192/4,0)</f>
        <v>615</v>
      </c>
      <c r="AQ192" s="21">
        <f>ROUND('2019'!AT192/4,0)</f>
        <v>62</v>
      </c>
      <c r="AR192" s="21">
        <f>ROUND('2019'!AU192/4,0)</f>
        <v>0</v>
      </c>
      <c r="AS192" s="21">
        <f>ROUND('2019'!AV192/4,0)</f>
        <v>10</v>
      </c>
      <c r="AT192" s="22">
        <f t="shared" si="17"/>
        <v>0</v>
      </c>
      <c r="AU192" s="23">
        <f t="shared" si="17"/>
        <v>0</v>
      </c>
      <c r="AV192" s="23">
        <f t="shared" si="17"/>
        <v>3226</v>
      </c>
      <c r="AW192" s="23">
        <f t="shared" si="17"/>
        <v>251</v>
      </c>
      <c r="AX192" s="23">
        <f t="shared" si="17"/>
        <v>13000</v>
      </c>
      <c r="AY192" s="23">
        <f t="shared" si="17"/>
        <v>0</v>
      </c>
      <c r="AZ192" s="23">
        <f t="shared" si="16"/>
        <v>4325</v>
      </c>
      <c r="BA192" s="23">
        <f t="shared" si="16"/>
        <v>431</v>
      </c>
      <c r="BB192" s="23">
        <f t="shared" si="16"/>
        <v>0</v>
      </c>
      <c r="BC192" s="23">
        <f t="shared" si="16"/>
        <v>50</v>
      </c>
      <c r="BD192" s="24"/>
    </row>
    <row r="193" spans="1:56" s="33" customFormat="1" x14ac:dyDescent="0.25">
      <c r="A193" s="13">
        <v>1</v>
      </c>
      <c r="B193" s="32"/>
      <c r="C193" s="89"/>
      <c r="D193" s="89"/>
      <c r="E193" s="27" t="s">
        <v>19</v>
      </c>
      <c r="F193" s="27">
        <f>ROUND('2019'!F193/4,2)</f>
        <v>0</v>
      </c>
      <c r="G193" s="27">
        <f>ROUND('2019'!G193/4,2)</f>
        <v>9690224.8699999992</v>
      </c>
      <c r="H193" s="27">
        <f>ROUND('2019'!H193/4,2)</f>
        <v>1155624.6299999999</v>
      </c>
      <c r="I193" s="27">
        <f>ROUND('2019'!I193/4,2)</f>
        <v>1913432.96</v>
      </c>
      <c r="J193" s="27">
        <f>ROUND('2019'!J193/4,2)</f>
        <v>6621167.2800000003</v>
      </c>
      <c r="K193" s="27">
        <f>ROUND('2019'!K193/4,2)</f>
        <v>0</v>
      </c>
      <c r="L193" s="27">
        <f>ROUND('2019'!L193/4,2)</f>
        <v>218655997.62</v>
      </c>
      <c r="M193" s="27">
        <f>ROUND('2019'!M193/4,2)</f>
        <v>51788387.82</v>
      </c>
      <c r="N193" s="27">
        <f>ROUND('2019'!N193/4,2)</f>
        <v>0</v>
      </c>
      <c r="O193" s="27">
        <f>ROUND('2019'!O193/4,2)</f>
        <v>768475.48</v>
      </c>
      <c r="P193" s="27">
        <f>ROUND('2019'!Q193/4,2)</f>
        <v>0</v>
      </c>
      <c r="Q193" s="27">
        <f>ROUND('2019'!R193/4,2)</f>
        <v>320478.89</v>
      </c>
      <c r="R193" s="27">
        <f>ROUND('2019'!S193/4,2)</f>
        <v>42828.82</v>
      </c>
      <c r="S193" s="27">
        <f>ROUND('2019'!T193/4,2)</f>
        <v>56241.61</v>
      </c>
      <c r="T193" s="27">
        <f>ROUND('2019'!U193/4,2)</f>
        <v>221408.46</v>
      </c>
      <c r="U193" s="27">
        <f>ROUND('2019'!V193/4,2)</f>
        <v>0</v>
      </c>
      <c r="V193" s="27">
        <f>ROUND('2019'!W193/4,2)</f>
        <v>7242548.8200000003</v>
      </c>
      <c r="W193" s="27">
        <f>ROUND('2019'!X193/4,2)</f>
        <v>1559396.78</v>
      </c>
      <c r="X193" s="27">
        <f>ROUND('2019'!Y193/4,2)</f>
        <v>0</v>
      </c>
      <c r="Y193" s="27">
        <f>ROUND('2019'!Z193/4,2)</f>
        <v>18554.740000000002</v>
      </c>
      <c r="Z193" s="27">
        <f>ROUND('2019'!AB193/4,2)</f>
        <v>0</v>
      </c>
      <c r="AA193" s="27">
        <f>ROUND('2019'!AC193/4,2)</f>
        <v>3472102.64</v>
      </c>
      <c r="AB193" s="27">
        <f>ROUND('2019'!AD193/4,2)</f>
        <v>455900.85</v>
      </c>
      <c r="AC193" s="27">
        <f>ROUND('2019'!AE193/4,2)</f>
        <v>601795.25</v>
      </c>
      <c r="AD193" s="27">
        <f>ROUND('2019'!AF193/4,2)</f>
        <v>2414406.54</v>
      </c>
      <c r="AE193" s="27">
        <f>ROUND('2019'!AG193/4,2)</f>
        <v>0</v>
      </c>
      <c r="AF193" s="27">
        <f>ROUND('2019'!AH193/4,2)</f>
        <v>70011305.230000004</v>
      </c>
      <c r="AG193" s="27">
        <f>ROUND('2019'!AI193/4,2)</f>
        <v>17153364.59</v>
      </c>
      <c r="AH193" s="27">
        <f>ROUND('2019'!AJ193/4,2)</f>
        <v>0</v>
      </c>
      <c r="AI193" s="27">
        <f>ROUND('2019'!AK193/4,2)</f>
        <v>485515.69</v>
      </c>
      <c r="AJ193" s="27">
        <f>ROUND('2019'!AM193/4,2)</f>
        <v>0</v>
      </c>
      <c r="AK193" s="27">
        <f>ROUND('2019'!AN193/4,2)</f>
        <v>1935817.71</v>
      </c>
      <c r="AL193" s="27">
        <f>ROUND('2019'!AO193/4,2)</f>
        <v>265405.7</v>
      </c>
      <c r="AM193" s="27">
        <f>ROUND('2019'!AP193/4,2)</f>
        <v>384134.29</v>
      </c>
      <c r="AN193" s="27">
        <f>ROUND('2019'!AQ193/4,2)</f>
        <v>1286277.72</v>
      </c>
      <c r="AO193" s="27">
        <f>ROUND('2019'!AR193/4,2)</f>
        <v>0</v>
      </c>
      <c r="AP193" s="27">
        <f>ROUND('2019'!AS193/4,2)</f>
        <v>48973425.340000004</v>
      </c>
      <c r="AQ193" s="27">
        <f>ROUND('2019'!AT193/4,2)</f>
        <v>11572365.58</v>
      </c>
      <c r="AR193" s="27">
        <f>ROUND('2019'!AU193/4,2)</f>
        <v>0</v>
      </c>
      <c r="AS193" s="27">
        <f>ROUND('2019'!AV193/4,2)</f>
        <v>273682.40999999997</v>
      </c>
      <c r="AT193" s="28">
        <f t="shared" si="17"/>
        <v>0</v>
      </c>
      <c r="AU193" s="29">
        <f t="shared" si="17"/>
        <v>15418624.109999999</v>
      </c>
      <c r="AV193" s="29">
        <f t="shared" si="17"/>
        <v>1919760</v>
      </c>
      <c r="AW193" s="29">
        <f t="shared" si="17"/>
        <v>2955604.11</v>
      </c>
      <c r="AX193" s="29">
        <f t="shared" si="17"/>
        <v>10543260</v>
      </c>
      <c r="AY193" s="29">
        <f t="shared" si="17"/>
        <v>0</v>
      </c>
      <c r="AZ193" s="29">
        <f t="shared" si="16"/>
        <v>344883277.00999999</v>
      </c>
      <c r="BA193" s="29">
        <f t="shared" si="16"/>
        <v>82073514.770000011</v>
      </c>
      <c r="BB193" s="29">
        <f t="shared" si="16"/>
        <v>0</v>
      </c>
      <c r="BC193" s="29">
        <f t="shared" si="16"/>
        <v>1546228.3199999998</v>
      </c>
      <c r="BD193" s="30">
        <f t="shared" si="13"/>
        <v>361848129.44</v>
      </c>
    </row>
    <row r="194" spans="1:56" s="25" customFormat="1" ht="25.5" customHeight="1" x14ac:dyDescent="0.25">
      <c r="A194" s="13">
        <v>1</v>
      </c>
      <c r="B194" s="20" t="s">
        <v>157</v>
      </c>
      <c r="C194" s="88">
        <v>98</v>
      </c>
      <c r="D194" s="88" t="s">
        <v>158</v>
      </c>
      <c r="E194" s="21" t="s">
        <v>18</v>
      </c>
      <c r="F194" s="21">
        <f>ROUND('2019'!F194/4,0)</f>
        <v>2</v>
      </c>
      <c r="G194" s="21">
        <f>ROUND('2019'!G194/4,0)</f>
        <v>0</v>
      </c>
      <c r="H194" s="21">
        <f>ROUND('2019'!H194/4,0)</f>
        <v>13100</v>
      </c>
      <c r="I194" s="21">
        <f>ROUND('2019'!I194/4,0)</f>
        <v>715</v>
      </c>
      <c r="J194" s="21">
        <f>ROUND('2019'!J194/4,0)</f>
        <v>5777</v>
      </c>
      <c r="K194" s="21">
        <f>ROUND('2019'!K194/4,0)</f>
        <v>0</v>
      </c>
      <c r="L194" s="21">
        <f>ROUND('2019'!L194/4,0)</f>
        <v>1830</v>
      </c>
      <c r="M194" s="21">
        <f>ROUND('2019'!M194/4,0)</f>
        <v>14</v>
      </c>
      <c r="N194" s="21">
        <f>ROUND('2019'!N194/4,0)</f>
        <v>0</v>
      </c>
      <c r="O194" s="21">
        <f>ROUND('2019'!O194/4,0)</f>
        <v>320</v>
      </c>
      <c r="P194" s="21">
        <f>ROUND('2019'!Q194/4,0)</f>
        <v>0</v>
      </c>
      <c r="Q194" s="21">
        <f>ROUND('2019'!R194/4,0)</f>
        <v>0</v>
      </c>
      <c r="R194" s="21">
        <f>ROUND('2019'!S194/4,0)</f>
        <v>757</v>
      </c>
      <c r="S194" s="21">
        <f>ROUND('2019'!T194/4,0)</f>
        <v>35</v>
      </c>
      <c r="T194" s="21">
        <f>ROUND('2019'!U194/4,0)</f>
        <v>291</v>
      </c>
      <c r="U194" s="21">
        <f>ROUND('2019'!V194/4,0)</f>
        <v>0</v>
      </c>
      <c r="V194" s="21">
        <f>ROUND('2019'!W194/4,0)</f>
        <v>74</v>
      </c>
      <c r="W194" s="21">
        <f>ROUND('2019'!X194/4,0)</f>
        <v>0</v>
      </c>
      <c r="X194" s="21">
        <f>ROUND('2019'!Y194/4,0)</f>
        <v>0</v>
      </c>
      <c r="Y194" s="21">
        <f>ROUND('2019'!Z194/4,0)</f>
        <v>17</v>
      </c>
      <c r="Z194" s="21">
        <f>ROUND('2019'!AB194/4,0)</f>
        <v>1</v>
      </c>
      <c r="AA194" s="21">
        <f>ROUND('2019'!AC194/4,0)</f>
        <v>0</v>
      </c>
      <c r="AB194" s="21">
        <f>ROUND('2019'!AD194/4,0)</f>
        <v>2512</v>
      </c>
      <c r="AC194" s="21">
        <f>ROUND('2019'!AE194/4,0)</f>
        <v>177</v>
      </c>
      <c r="AD194" s="21">
        <f>ROUND('2019'!AF194/4,0)</f>
        <v>1522</v>
      </c>
      <c r="AE194" s="21">
        <f>ROUND('2019'!AG194/4,0)</f>
        <v>0</v>
      </c>
      <c r="AF194" s="21">
        <f>ROUND('2019'!AH194/4,0)</f>
        <v>467</v>
      </c>
      <c r="AG194" s="21">
        <f>ROUND('2019'!AI194/4,0)</f>
        <v>5</v>
      </c>
      <c r="AH194" s="21">
        <f>ROUND('2019'!AJ194/4,0)</f>
        <v>0</v>
      </c>
      <c r="AI194" s="21">
        <f>ROUND('2019'!AK194/4,0)</f>
        <v>71</v>
      </c>
      <c r="AJ194" s="21">
        <f>ROUND('2019'!AM194/4,0)</f>
        <v>1</v>
      </c>
      <c r="AK194" s="21">
        <f>ROUND('2019'!AN194/4,0)</f>
        <v>0</v>
      </c>
      <c r="AL194" s="21">
        <f>ROUND('2019'!AO194/4,0)</f>
        <v>2879</v>
      </c>
      <c r="AM194" s="21">
        <f>ROUND('2019'!AP194/4,0)</f>
        <v>186</v>
      </c>
      <c r="AN194" s="21">
        <f>ROUND('2019'!AQ194/4,0)</f>
        <v>1521</v>
      </c>
      <c r="AO194" s="21">
        <f>ROUND('2019'!AR194/4,0)</f>
        <v>0</v>
      </c>
      <c r="AP194" s="21">
        <f>ROUND('2019'!AS194/4,0)</f>
        <v>386</v>
      </c>
      <c r="AQ194" s="21">
        <f>ROUND('2019'!AT194/4,0)</f>
        <v>3</v>
      </c>
      <c r="AR194" s="21">
        <f>ROUND('2019'!AU194/4,0)</f>
        <v>0</v>
      </c>
      <c r="AS194" s="21">
        <f>ROUND('2019'!AV194/4,0)</f>
        <v>71</v>
      </c>
      <c r="AT194" s="22">
        <f t="shared" si="17"/>
        <v>4</v>
      </c>
      <c r="AU194" s="23">
        <f t="shared" si="17"/>
        <v>0</v>
      </c>
      <c r="AV194" s="23">
        <f t="shared" si="17"/>
        <v>19248</v>
      </c>
      <c r="AW194" s="23">
        <f t="shared" si="17"/>
        <v>1113</v>
      </c>
      <c r="AX194" s="23">
        <f t="shared" si="17"/>
        <v>9111</v>
      </c>
      <c r="AY194" s="23">
        <f t="shared" si="17"/>
        <v>0</v>
      </c>
      <c r="AZ194" s="23">
        <f t="shared" si="16"/>
        <v>2757</v>
      </c>
      <c r="BA194" s="23">
        <f t="shared" si="16"/>
        <v>22</v>
      </c>
      <c r="BB194" s="23">
        <f t="shared" si="16"/>
        <v>0</v>
      </c>
      <c r="BC194" s="23">
        <f t="shared" si="16"/>
        <v>479</v>
      </c>
      <c r="BD194" s="24"/>
    </row>
    <row r="195" spans="1:56" s="33" customFormat="1" ht="18.600000000000001" customHeight="1" x14ac:dyDescent="0.25">
      <c r="A195" s="13">
        <v>1</v>
      </c>
      <c r="B195" s="32"/>
      <c r="C195" s="89"/>
      <c r="D195" s="89"/>
      <c r="E195" s="27" t="s">
        <v>19</v>
      </c>
      <c r="F195" s="27">
        <f>ROUND('2019'!F195/4,2)</f>
        <v>6420.49</v>
      </c>
      <c r="G195" s="27">
        <f>ROUND('2019'!G195/4,2)</f>
        <v>16146824.57</v>
      </c>
      <c r="H195" s="27">
        <f>ROUND('2019'!H195/4,2)</f>
        <v>9101424.0299999993</v>
      </c>
      <c r="I195" s="27">
        <f>ROUND('2019'!I195/4,2)</f>
        <v>2360517.15</v>
      </c>
      <c r="J195" s="27">
        <f>ROUND('2019'!J195/4,2)</f>
        <v>4684883.3899999997</v>
      </c>
      <c r="K195" s="27">
        <f>ROUND('2019'!K195/4,2)</f>
        <v>0</v>
      </c>
      <c r="L195" s="27">
        <f>ROUND('2019'!L195/4,2)</f>
        <v>77367223.290000007</v>
      </c>
      <c r="M195" s="27">
        <f>ROUND('2019'!M195/4,2)</f>
        <v>1903122.76</v>
      </c>
      <c r="N195" s="27">
        <f>ROUND('2019'!N195/4,2)</f>
        <v>0</v>
      </c>
      <c r="O195" s="27">
        <f>ROUND('2019'!O195/4,2)</f>
        <v>12806616.66</v>
      </c>
      <c r="P195" s="27">
        <f>ROUND('2019'!Q195/4,2)</f>
        <v>0</v>
      </c>
      <c r="Q195" s="27">
        <f>ROUND('2019'!R195/4,2)</f>
        <v>864040.74</v>
      </c>
      <c r="R195" s="27">
        <f>ROUND('2019'!S195/4,2)</f>
        <v>501734.37</v>
      </c>
      <c r="S195" s="27">
        <f>ROUND('2019'!T195/4,2)</f>
        <v>125845.38</v>
      </c>
      <c r="T195" s="27">
        <f>ROUND('2019'!U195/4,2)</f>
        <v>236460.99</v>
      </c>
      <c r="U195" s="27">
        <f>ROUND('2019'!V195/4,2)</f>
        <v>0</v>
      </c>
      <c r="V195" s="27">
        <f>ROUND('2019'!W195/4,2)</f>
        <v>2815824.65</v>
      </c>
      <c r="W195" s="27">
        <f>ROUND('2019'!X195/4,2)</f>
        <v>0</v>
      </c>
      <c r="X195" s="27">
        <f>ROUND('2019'!Y195/4,2)</f>
        <v>0</v>
      </c>
      <c r="Y195" s="27">
        <f>ROUND('2019'!Z195/4,2)</f>
        <v>297828.3</v>
      </c>
      <c r="Z195" s="27">
        <f>ROUND('2019'!AB195/4,2)</f>
        <v>3210.25</v>
      </c>
      <c r="AA195" s="27">
        <f>ROUND('2019'!AC195/4,2)</f>
        <v>3472335.12</v>
      </c>
      <c r="AB195" s="27">
        <f>ROUND('2019'!AD195/4,2)</f>
        <v>1669162.75</v>
      </c>
      <c r="AC195" s="27">
        <f>ROUND('2019'!AE195/4,2)</f>
        <v>569141.56999999995</v>
      </c>
      <c r="AD195" s="27">
        <f>ROUND('2019'!AF195/4,2)</f>
        <v>1234030.8</v>
      </c>
      <c r="AE195" s="27">
        <f>ROUND('2019'!AG195/4,2)</f>
        <v>0</v>
      </c>
      <c r="AF195" s="27">
        <f>ROUND('2019'!AH195/4,2)</f>
        <v>20920940.91</v>
      </c>
      <c r="AG195" s="27">
        <f>ROUND('2019'!AI195/4,2)</f>
        <v>647003.44999999995</v>
      </c>
      <c r="AH195" s="27">
        <f>ROUND('2019'!AJ195/4,2)</f>
        <v>0</v>
      </c>
      <c r="AI195" s="27">
        <f>ROUND('2019'!AK195/4,2)</f>
        <v>4002067.71</v>
      </c>
      <c r="AJ195" s="27">
        <f>ROUND('2019'!AM195/4,2)</f>
        <v>3210.25</v>
      </c>
      <c r="AK195" s="27">
        <f>ROUND('2019'!AN195/4,2)</f>
        <v>3753064.03</v>
      </c>
      <c r="AL195" s="27">
        <f>ROUND('2019'!AO195/4,2)</f>
        <v>1949238.12</v>
      </c>
      <c r="AM195" s="27">
        <f>ROUND('2019'!AP195/4,2)</f>
        <v>569795.11</v>
      </c>
      <c r="AN195" s="27">
        <f>ROUND('2019'!AQ195/4,2)</f>
        <v>1234030.8</v>
      </c>
      <c r="AO195" s="27">
        <f>ROUND('2019'!AR195/4,2)</f>
        <v>0</v>
      </c>
      <c r="AP195" s="27">
        <f>ROUND('2019'!AS195/4,2)</f>
        <v>14443426.98</v>
      </c>
      <c r="AQ195" s="27">
        <f>ROUND('2019'!AT195/4,2)</f>
        <v>364303.75</v>
      </c>
      <c r="AR195" s="27">
        <f>ROUND('2019'!AU195/4,2)</f>
        <v>0</v>
      </c>
      <c r="AS195" s="27">
        <f>ROUND('2019'!AV195/4,2)</f>
        <v>1507755.74</v>
      </c>
      <c r="AT195" s="28">
        <f t="shared" si="17"/>
        <v>12840.99</v>
      </c>
      <c r="AU195" s="29">
        <f t="shared" si="17"/>
        <v>24236264.460000001</v>
      </c>
      <c r="AV195" s="29">
        <f t="shared" si="17"/>
        <v>13221559.27</v>
      </c>
      <c r="AW195" s="29">
        <f t="shared" si="17"/>
        <v>3625299.21</v>
      </c>
      <c r="AX195" s="29">
        <f t="shared" si="17"/>
        <v>7389405.9799999995</v>
      </c>
      <c r="AY195" s="29">
        <f t="shared" si="17"/>
        <v>0</v>
      </c>
      <c r="AZ195" s="29">
        <f t="shared" si="16"/>
        <v>115547415.83000001</v>
      </c>
      <c r="BA195" s="29">
        <f t="shared" si="16"/>
        <v>2914429.96</v>
      </c>
      <c r="BB195" s="29">
        <f t="shared" si="16"/>
        <v>0</v>
      </c>
      <c r="BC195" s="29">
        <f t="shared" si="16"/>
        <v>18614268.41</v>
      </c>
      <c r="BD195" s="30">
        <f t="shared" si="13"/>
        <v>158410789.69000003</v>
      </c>
    </row>
    <row r="196" spans="1:56" s="25" customFormat="1" ht="18.75" customHeight="1" x14ac:dyDescent="0.25">
      <c r="A196" s="13">
        <v>1</v>
      </c>
      <c r="B196" s="20" t="s">
        <v>159</v>
      </c>
      <c r="C196" s="88">
        <v>99</v>
      </c>
      <c r="D196" s="88" t="s">
        <v>160</v>
      </c>
      <c r="E196" s="21" t="s">
        <v>18</v>
      </c>
      <c r="F196" s="21">
        <f>ROUND('2019'!F196/4,0)</f>
        <v>0</v>
      </c>
      <c r="G196" s="21">
        <f>ROUND('2019'!G196/4,0)</f>
        <v>0</v>
      </c>
      <c r="H196" s="21">
        <f>ROUND('2019'!H196/4,0)</f>
        <v>5764</v>
      </c>
      <c r="I196" s="21">
        <f>ROUND('2019'!I196/4,0)</f>
        <v>1330</v>
      </c>
      <c r="J196" s="21">
        <f>ROUND('2019'!J196/4,0)</f>
        <v>191</v>
      </c>
      <c r="K196" s="21">
        <f>ROUND('2019'!K196/4,0)</f>
        <v>13</v>
      </c>
      <c r="L196" s="21">
        <f>ROUND('2019'!L196/4,0)</f>
        <v>1554</v>
      </c>
      <c r="M196" s="21">
        <f>ROUND('2019'!M196/4,0)</f>
        <v>19</v>
      </c>
      <c r="N196" s="21">
        <f>ROUND('2019'!N196/4,0)</f>
        <v>0</v>
      </c>
      <c r="O196" s="21">
        <f>ROUND('2019'!O196/4,0)</f>
        <v>255</v>
      </c>
      <c r="P196" s="21">
        <f>ROUND('2019'!Q196/4,0)</f>
        <v>0</v>
      </c>
      <c r="Q196" s="21">
        <f>ROUND('2019'!R196/4,0)</f>
        <v>0</v>
      </c>
      <c r="R196" s="21">
        <f>ROUND('2019'!S196/4,0)</f>
        <v>197</v>
      </c>
      <c r="S196" s="21">
        <f>ROUND('2019'!T196/4,0)</f>
        <v>48</v>
      </c>
      <c r="T196" s="21">
        <f>ROUND('2019'!U196/4,0)</f>
        <v>6</v>
      </c>
      <c r="U196" s="21">
        <f>ROUND('2019'!V196/4,0)</f>
        <v>0</v>
      </c>
      <c r="V196" s="21">
        <f>ROUND('2019'!W196/4,0)</f>
        <v>64</v>
      </c>
      <c r="W196" s="21">
        <f>ROUND('2019'!X196/4,0)</f>
        <v>0</v>
      </c>
      <c r="X196" s="21">
        <f>ROUND('2019'!Y196/4,0)</f>
        <v>0</v>
      </c>
      <c r="Y196" s="21">
        <f>ROUND('2019'!Z196/4,0)</f>
        <v>10</v>
      </c>
      <c r="Z196" s="21">
        <f>ROUND('2019'!AB196/4,0)</f>
        <v>0</v>
      </c>
      <c r="AA196" s="21">
        <f>ROUND('2019'!AC196/4,0)</f>
        <v>0</v>
      </c>
      <c r="AB196" s="21">
        <f>ROUND('2019'!AD196/4,0)</f>
        <v>1633</v>
      </c>
      <c r="AC196" s="21">
        <f>ROUND('2019'!AE196/4,0)</f>
        <v>342</v>
      </c>
      <c r="AD196" s="21">
        <f>ROUND('2019'!AF196/4,0)</f>
        <v>29</v>
      </c>
      <c r="AE196" s="21">
        <f>ROUND('2019'!AG196/4,0)</f>
        <v>4</v>
      </c>
      <c r="AF196" s="21">
        <f>ROUND('2019'!AH196/4,0)</f>
        <v>482</v>
      </c>
      <c r="AG196" s="21">
        <f>ROUND('2019'!AI196/4,0)</f>
        <v>9</v>
      </c>
      <c r="AH196" s="21">
        <f>ROUND('2019'!AJ196/4,0)</f>
        <v>0</v>
      </c>
      <c r="AI196" s="21">
        <f>ROUND('2019'!AK196/4,0)</f>
        <v>161</v>
      </c>
      <c r="AJ196" s="21">
        <f>ROUND('2019'!AM196/4,0)</f>
        <v>0</v>
      </c>
      <c r="AK196" s="21">
        <f>ROUND('2019'!AN196/4,0)</f>
        <v>0</v>
      </c>
      <c r="AL196" s="21">
        <f>ROUND('2019'!AO196/4,0)</f>
        <v>924</v>
      </c>
      <c r="AM196" s="21">
        <f>ROUND('2019'!AP196/4,0)</f>
        <v>181</v>
      </c>
      <c r="AN196" s="21">
        <f>ROUND('2019'!AQ196/4,0)</f>
        <v>48</v>
      </c>
      <c r="AO196" s="21">
        <f>ROUND('2019'!AR196/4,0)</f>
        <v>3</v>
      </c>
      <c r="AP196" s="21">
        <f>ROUND('2019'!AS196/4,0)</f>
        <v>286</v>
      </c>
      <c r="AQ196" s="21">
        <f>ROUND('2019'!AT196/4,0)</f>
        <v>3</v>
      </c>
      <c r="AR196" s="21">
        <f>ROUND('2019'!AU196/4,0)</f>
        <v>0</v>
      </c>
      <c r="AS196" s="21">
        <f>ROUND('2019'!AV196/4,0)</f>
        <v>48</v>
      </c>
      <c r="AT196" s="22">
        <f t="shared" si="17"/>
        <v>0</v>
      </c>
      <c r="AU196" s="23">
        <f t="shared" si="17"/>
        <v>0</v>
      </c>
      <c r="AV196" s="23">
        <f t="shared" si="17"/>
        <v>8518</v>
      </c>
      <c r="AW196" s="23">
        <f t="shared" si="17"/>
        <v>1901</v>
      </c>
      <c r="AX196" s="23">
        <f t="shared" si="17"/>
        <v>274</v>
      </c>
      <c r="AY196" s="23">
        <f t="shared" si="17"/>
        <v>20</v>
      </c>
      <c r="AZ196" s="23">
        <f t="shared" si="16"/>
        <v>2386</v>
      </c>
      <c r="BA196" s="23">
        <f t="shared" si="16"/>
        <v>31</v>
      </c>
      <c r="BB196" s="23">
        <f t="shared" si="16"/>
        <v>0</v>
      </c>
      <c r="BC196" s="23">
        <f t="shared" si="16"/>
        <v>474</v>
      </c>
      <c r="BD196" s="24"/>
    </row>
    <row r="197" spans="1:56" s="33" customFormat="1" ht="16.5" customHeight="1" x14ac:dyDescent="0.25">
      <c r="A197" s="13">
        <v>1</v>
      </c>
      <c r="B197" s="32"/>
      <c r="C197" s="89"/>
      <c r="D197" s="89"/>
      <c r="E197" s="27" t="s">
        <v>19</v>
      </c>
      <c r="F197" s="27">
        <f>ROUND('2019'!F197/4,2)</f>
        <v>0</v>
      </c>
      <c r="G197" s="27">
        <f>ROUND('2019'!G197/4,2)</f>
        <v>12498351.41</v>
      </c>
      <c r="H197" s="27">
        <f>ROUND('2019'!H197/4,2)</f>
        <v>4353114.8499999996</v>
      </c>
      <c r="I197" s="27">
        <f>ROUND('2019'!I197/4,2)</f>
        <v>7169531.9199999999</v>
      </c>
      <c r="J197" s="27">
        <f>ROUND('2019'!J197/4,2)</f>
        <v>975704.64</v>
      </c>
      <c r="K197" s="27">
        <f>ROUND('2019'!K197/4,2)</f>
        <v>302376.3</v>
      </c>
      <c r="L197" s="27">
        <f>ROUND('2019'!L197/4,2)</f>
        <v>108768054.23999999</v>
      </c>
      <c r="M197" s="27">
        <f>ROUND('2019'!M197/4,2)</f>
        <v>3884322.42</v>
      </c>
      <c r="N197" s="27">
        <f>ROUND('2019'!N197/4,2)</f>
        <v>0</v>
      </c>
      <c r="O197" s="27">
        <f>ROUND('2019'!O197/4,2)</f>
        <v>16674054.140000001</v>
      </c>
      <c r="P197" s="27">
        <f>ROUND('2019'!Q197/4,2)</f>
        <v>0</v>
      </c>
      <c r="Q197" s="27">
        <f>ROUND('2019'!R197/4,2)</f>
        <v>798694.09</v>
      </c>
      <c r="R197" s="27">
        <f>ROUND('2019'!S197/4,2)</f>
        <v>146309.94</v>
      </c>
      <c r="S197" s="27">
        <f>ROUND('2019'!T197/4,2)</f>
        <v>627734.86</v>
      </c>
      <c r="T197" s="27">
        <f>ROUND('2019'!U197/4,2)</f>
        <v>24649.29</v>
      </c>
      <c r="U197" s="27">
        <f>ROUND('2019'!V197/4,2)</f>
        <v>0</v>
      </c>
      <c r="V197" s="27">
        <f>ROUND('2019'!W197/4,2)</f>
        <v>4874656.2</v>
      </c>
      <c r="W197" s="27">
        <f>ROUND('2019'!X197/4,2)</f>
        <v>0</v>
      </c>
      <c r="X197" s="27">
        <f>ROUND('2019'!Y197/4,2)</f>
        <v>0</v>
      </c>
      <c r="Y197" s="27">
        <f>ROUND('2019'!Z197/4,2)</f>
        <v>777707.75</v>
      </c>
      <c r="Z197" s="27">
        <f>ROUND('2019'!AB197/4,2)</f>
        <v>0</v>
      </c>
      <c r="AA197" s="27">
        <f>ROUND('2019'!AC197/4,2)</f>
        <v>4760369.3</v>
      </c>
      <c r="AB197" s="27">
        <f>ROUND('2019'!AD197/4,2)</f>
        <v>1256926.92</v>
      </c>
      <c r="AC197" s="27">
        <f>ROUND('2019'!AE197/4,2)</f>
        <v>3278961.12</v>
      </c>
      <c r="AD197" s="27">
        <f>ROUND('2019'!AF197/4,2)</f>
        <v>224481.26</v>
      </c>
      <c r="AE197" s="27">
        <f>ROUND('2019'!AG197/4,2)</f>
        <v>91600.86</v>
      </c>
      <c r="AF197" s="27">
        <f>ROUND('2019'!AH197/4,2)</f>
        <v>32164712.879999999</v>
      </c>
      <c r="AG197" s="27">
        <f>ROUND('2019'!AI197/4,2)</f>
        <v>1816046.85</v>
      </c>
      <c r="AH197" s="27">
        <f>ROUND('2019'!AJ197/4,2)</f>
        <v>0</v>
      </c>
      <c r="AI197" s="27">
        <f>ROUND('2019'!AK197/4,2)</f>
        <v>10327958.91</v>
      </c>
      <c r="AJ197" s="27">
        <f>ROUND('2019'!AM197/4,2)</f>
        <v>0</v>
      </c>
      <c r="AK197" s="27">
        <f>ROUND('2019'!AN197/4,2)</f>
        <v>2245907.77</v>
      </c>
      <c r="AL197" s="27">
        <f>ROUND('2019'!AO197/4,2)</f>
        <v>699257.65</v>
      </c>
      <c r="AM197" s="27">
        <f>ROUND('2019'!AP197/4,2)</f>
        <v>1405014.27</v>
      </c>
      <c r="AN197" s="27">
        <f>ROUND('2019'!AQ197/4,2)</f>
        <v>141635.85999999999</v>
      </c>
      <c r="AO197" s="27">
        <f>ROUND('2019'!AR197/4,2)</f>
        <v>73374.16</v>
      </c>
      <c r="AP197" s="27">
        <f>ROUND('2019'!AS197/4,2)</f>
        <v>17745269.140000001</v>
      </c>
      <c r="AQ197" s="27">
        <f>ROUND('2019'!AT197/4,2)</f>
        <v>605348.94999999995</v>
      </c>
      <c r="AR197" s="27">
        <f>ROUND('2019'!AU197/4,2)</f>
        <v>0</v>
      </c>
      <c r="AS197" s="27">
        <f>ROUND('2019'!AV197/4,2)</f>
        <v>3328589.17</v>
      </c>
      <c r="AT197" s="28">
        <f t="shared" si="17"/>
        <v>0</v>
      </c>
      <c r="AU197" s="29">
        <f t="shared" si="17"/>
        <v>20303322.57</v>
      </c>
      <c r="AV197" s="29">
        <f t="shared" si="17"/>
        <v>6455609.3599999994</v>
      </c>
      <c r="AW197" s="29">
        <f t="shared" ref="AW197:BC231" si="18">AM197+AC197+S197+I197</f>
        <v>12481242.170000002</v>
      </c>
      <c r="AX197" s="29">
        <f t="shared" si="18"/>
        <v>1366471.05</v>
      </c>
      <c r="AY197" s="29">
        <f t="shared" si="18"/>
        <v>467351.32</v>
      </c>
      <c r="AZ197" s="29">
        <f t="shared" si="16"/>
        <v>163552692.45999998</v>
      </c>
      <c r="BA197" s="29">
        <f t="shared" si="16"/>
        <v>6305718.2199999997</v>
      </c>
      <c r="BB197" s="29">
        <f t="shared" si="16"/>
        <v>0</v>
      </c>
      <c r="BC197" s="29">
        <f t="shared" si="16"/>
        <v>31108309.969999999</v>
      </c>
      <c r="BD197" s="30">
        <f t="shared" si="13"/>
        <v>215431676.31999996</v>
      </c>
    </row>
    <row r="198" spans="1:56" s="25" customFormat="1" ht="15.75" customHeight="1" x14ac:dyDescent="0.25">
      <c r="A198" s="13">
        <v>1</v>
      </c>
      <c r="B198" s="20" t="s">
        <v>161</v>
      </c>
      <c r="C198" s="88">
        <v>100</v>
      </c>
      <c r="D198" s="88" t="s">
        <v>162</v>
      </c>
      <c r="E198" s="21" t="s">
        <v>18</v>
      </c>
      <c r="F198" s="21">
        <f>ROUND('2019'!F198/4,0)</f>
        <v>0</v>
      </c>
      <c r="G198" s="21">
        <f>ROUND('2019'!G198/4,0)</f>
        <v>0</v>
      </c>
      <c r="H198" s="21">
        <f>ROUND('2019'!H198/4,0)</f>
        <v>13811</v>
      </c>
      <c r="I198" s="21">
        <f>ROUND('2019'!I198/4,0)</f>
        <v>5311</v>
      </c>
      <c r="J198" s="21">
        <f>ROUND('2019'!J198/4,0)</f>
        <v>0</v>
      </c>
      <c r="K198" s="21">
        <f>ROUND('2019'!K198/4,0)</f>
        <v>0</v>
      </c>
      <c r="L198" s="21">
        <f>ROUND('2019'!L198/4,0)</f>
        <v>0</v>
      </c>
      <c r="M198" s="21">
        <f>ROUND('2019'!M198/4,0)</f>
        <v>0</v>
      </c>
      <c r="N198" s="21">
        <f>ROUND('2019'!N198/4,0)</f>
        <v>0</v>
      </c>
      <c r="O198" s="21">
        <f>ROUND('2019'!O198/4,0)</f>
        <v>241</v>
      </c>
      <c r="P198" s="21">
        <f>ROUND('2019'!Q198/4,0)</f>
        <v>0</v>
      </c>
      <c r="Q198" s="21">
        <f>ROUND('2019'!R198/4,0)</f>
        <v>0</v>
      </c>
      <c r="R198" s="21">
        <f>ROUND('2019'!S198/4,0)</f>
        <v>568</v>
      </c>
      <c r="S198" s="21">
        <f>ROUND('2019'!T198/4,0)</f>
        <v>232</v>
      </c>
      <c r="T198" s="21">
        <f>ROUND('2019'!U198/4,0)</f>
        <v>0</v>
      </c>
      <c r="U198" s="21">
        <f>ROUND('2019'!V198/4,0)</f>
        <v>0</v>
      </c>
      <c r="V198" s="21">
        <f>ROUND('2019'!W198/4,0)</f>
        <v>0</v>
      </c>
      <c r="W198" s="21">
        <f>ROUND('2019'!X198/4,0)</f>
        <v>0</v>
      </c>
      <c r="X198" s="21">
        <f>ROUND('2019'!Y198/4,0)</f>
        <v>0</v>
      </c>
      <c r="Y198" s="21">
        <f>ROUND('2019'!Z198/4,0)</f>
        <v>8</v>
      </c>
      <c r="Z198" s="21">
        <f>ROUND('2019'!AB198/4,0)</f>
        <v>0</v>
      </c>
      <c r="AA198" s="21">
        <f>ROUND('2019'!AC198/4,0)</f>
        <v>0</v>
      </c>
      <c r="AB198" s="21">
        <f>ROUND('2019'!AD198/4,0)</f>
        <v>10498</v>
      </c>
      <c r="AC198" s="21">
        <f>ROUND('2019'!AE198/4,0)</f>
        <v>5726</v>
      </c>
      <c r="AD198" s="21">
        <f>ROUND('2019'!AF198/4,0)</f>
        <v>0</v>
      </c>
      <c r="AE198" s="21">
        <f>ROUND('2019'!AG198/4,0)</f>
        <v>0</v>
      </c>
      <c r="AF198" s="21">
        <f>ROUND('2019'!AH198/4,0)</f>
        <v>0</v>
      </c>
      <c r="AG198" s="21">
        <f>ROUND('2019'!AI198/4,0)</f>
        <v>0</v>
      </c>
      <c r="AH198" s="21">
        <f>ROUND('2019'!AJ198/4,0)</f>
        <v>0</v>
      </c>
      <c r="AI198" s="21">
        <f>ROUND('2019'!AK198/4,0)</f>
        <v>295</v>
      </c>
      <c r="AJ198" s="21">
        <f>ROUND('2019'!AM198/4,0)</f>
        <v>0</v>
      </c>
      <c r="AK198" s="21">
        <f>ROUND('2019'!AN198/4,0)</f>
        <v>0</v>
      </c>
      <c r="AL198" s="21">
        <f>ROUND('2019'!AO198/4,0)</f>
        <v>3115</v>
      </c>
      <c r="AM198" s="21">
        <f>ROUND('2019'!AP198/4,0)</f>
        <v>1211</v>
      </c>
      <c r="AN198" s="21">
        <f>ROUND('2019'!AQ198/4,0)</f>
        <v>0</v>
      </c>
      <c r="AO198" s="21">
        <f>ROUND('2019'!AR198/4,0)</f>
        <v>0</v>
      </c>
      <c r="AP198" s="21">
        <f>ROUND('2019'!AS198/4,0)</f>
        <v>0</v>
      </c>
      <c r="AQ198" s="21">
        <f>ROUND('2019'!AT198/4,0)</f>
        <v>0</v>
      </c>
      <c r="AR198" s="21">
        <f>ROUND('2019'!AU198/4,0)</f>
        <v>0</v>
      </c>
      <c r="AS198" s="21">
        <f>ROUND('2019'!AV198/4,0)</f>
        <v>58</v>
      </c>
      <c r="AT198" s="22">
        <f t="shared" ref="AT198:AV231" si="19">AJ198+Z198+P198+F198</f>
        <v>0</v>
      </c>
      <c r="AU198" s="23">
        <f t="shared" si="19"/>
        <v>0</v>
      </c>
      <c r="AV198" s="23">
        <f t="shared" si="19"/>
        <v>27992</v>
      </c>
      <c r="AW198" s="23">
        <f t="shared" si="18"/>
        <v>12480</v>
      </c>
      <c r="AX198" s="23">
        <f t="shared" si="18"/>
        <v>0</v>
      </c>
      <c r="AY198" s="23">
        <f t="shared" si="18"/>
        <v>0</v>
      </c>
      <c r="AZ198" s="23">
        <f t="shared" si="16"/>
        <v>0</v>
      </c>
      <c r="BA198" s="23">
        <f t="shared" si="16"/>
        <v>0</v>
      </c>
      <c r="BB198" s="23">
        <f t="shared" si="16"/>
        <v>0</v>
      </c>
      <c r="BC198" s="23">
        <f t="shared" si="16"/>
        <v>602</v>
      </c>
      <c r="BD198" s="30"/>
    </row>
    <row r="199" spans="1:56" s="33" customFormat="1" ht="17.25" customHeight="1" x14ac:dyDescent="0.25">
      <c r="A199" s="13">
        <v>1</v>
      </c>
      <c r="B199" s="32"/>
      <c r="C199" s="89"/>
      <c r="D199" s="89"/>
      <c r="E199" s="27" t="s">
        <v>19</v>
      </c>
      <c r="F199" s="27">
        <f>ROUND('2019'!F199/4,2)</f>
        <v>0</v>
      </c>
      <c r="G199" s="27">
        <f>ROUND('2019'!G199/4,2)</f>
        <v>35210825.850000001</v>
      </c>
      <c r="H199" s="27">
        <f>ROUND('2019'!H199/4,2)</f>
        <v>16060705.470000001</v>
      </c>
      <c r="I199" s="27">
        <f>ROUND('2019'!I199/4,2)</f>
        <v>19150120.379999999</v>
      </c>
      <c r="J199" s="27">
        <f>ROUND('2019'!J199/4,2)</f>
        <v>0</v>
      </c>
      <c r="K199" s="27">
        <f>ROUND('2019'!K199/4,2)</f>
        <v>0</v>
      </c>
      <c r="L199" s="27">
        <f>ROUND('2019'!L199/4,2)</f>
        <v>0</v>
      </c>
      <c r="M199" s="27">
        <f>ROUND('2019'!M199/4,2)</f>
        <v>0</v>
      </c>
      <c r="N199" s="27">
        <f>ROUND('2019'!N199/4,2)</f>
        <v>0</v>
      </c>
      <c r="O199" s="27">
        <f>ROUND('2019'!O199/4,2)</f>
        <v>5912199.2599999998</v>
      </c>
      <c r="P199" s="27">
        <f>ROUND('2019'!Q199/4,2)</f>
        <v>0</v>
      </c>
      <c r="Q199" s="27">
        <f>ROUND('2019'!R199/4,2)</f>
        <v>1470056.76</v>
      </c>
      <c r="R199" s="27">
        <f>ROUND('2019'!S199/4,2)</f>
        <v>641571.96</v>
      </c>
      <c r="S199" s="27">
        <f>ROUND('2019'!T199/4,2)</f>
        <v>828484.8</v>
      </c>
      <c r="T199" s="27">
        <f>ROUND('2019'!U199/4,2)</f>
        <v>0</v>
      </c>
      <c r="U199" s="27">
        <f>ROUND('2019'!V199/4,2)</f>
        <v>0</v>
      </c>
      <c r="V199" s="27">
        <f>ROUND('2019'!W199/4,2)</f>
        <v>0</v>
      </c>
      <c r="W199" s="27">
        <f>ROUND('2019'!X199/4,2)</f>
        <v>0</v>
      </c>
      <c r="X199" s="27">
        <f>ROUND('2019'!Y199/4,2)</f>
        <v>0</v>
      </c>
      <c r="Y199" s="27">
        <f>ROUND('2019'!Z199/4,2)</f>
        <v>129149.99</v>
      </c>
      <c r="Z199" s="27">
        <f>ROUND('2019'!AB199/4,2)</f>
        <v>0</v>
      </c>
      <c r="AA199" s="27">
        <f>ROUND('2019'!AC199/4,2)</f>
        <v>25244595.170000002</v>
      </c>
      <c r="AB199" s="27">
        <f>ROUND('2019'!AD199/4,2)</f>
        <v>9661036.4600000009</v>
      </c>
      <c r="AC199" s="27">
        <f>ROUND('2019'!AE199/4,2)</f>
        <v>15583558.710000001</v>
      </c>
      <c r="AD199" s="27">
        <f>ROUND('2019'!AF199/4,2)</f>
        <v>0</v>
      </c>
      <c r="AE199" s="27">
        <f>ROUND('2019'!AG199/4,2)</f>
        <v>0</v>
      </c>
      <c r="AF199" s="27">
        <f>ROUND('2019'!AH199/4,2)</f>
        <v>0</v>
      </c>
      <c r="AG199" s="27">
        <f>ROUND('2019'!AI199/4,2)</f>
        <v>0</v>
      </c>
      <c r="AH199" s="27">
        <f>ROUND('2019'!AJ199/4,2)</f>
        <v>0</v>
      </c>
      <c r="AI199" s="27">
        <f>ROUND('2019'!AK199/4,2)</f>
        <v>6873649.1399999997</v>
      </c>
      <c r="AJ199" s="27">
        <f>ROUND('2019'!AM199/4,2)</f>
        <v>0</v>
      </c>
      <c r="AK199" s="27">
        <f>ROUND('2019'!AN199/4,2)</f>
        <v>7831321.3700000001</v>
      </c>
      <c r="AL199" s="27">
        <f>ROUND('2019'!AO199/4,2)</f>
        <v>3405605.48</v>
      </c>
      <c r="AM199" s="27">
        <f>ROUND('2019'!AP199/4,2)</f>
        <v>4425715.8899999997</v>
      </c>
      <c r="AN199" s="27">
        <f>ROUND('2019'!AQ199/4,2)</f>
        <v>0</v>
      </c>
      <c r="AO199" s="27">
        <f>ROUND('2019'!AR199/4,2)</f>
        <v>0</v>
      </c>
      <c r="AP199" s="27">
        <f>ROUND('2019'!AS199/4,2)</f>
        <v>0</v>
      </c>
      <c r="AQ199" s="27">
        <f>ROUND('2019'!AT199/4,2)</f>
        <v>0</v>
      </c>
      <c r="AR199" s="27">
        <f>ROUND('2019'!AU199/4,2)</f>
        <v>0</v>
      </c>
      <c r="AS199" s="27">
        <f>ROUND('2019'!AV199/4,2)</f>
        <v>1434999.82</v>
      </c>
      <c r="AT199" s="28">
        <f t="shared" si="19"/>
        <v>0</v>
      </c>
      <c r="AU199" s="29">
        <f t="shared" si="19"/>
        <v>69756799.150000006</v>
      </c>
      <c r="AV199" s="29">
        <f t="shared" si="19"/>
        <v>29768919.370000005</v>
      </c>
      <c r="AW199" s="29">
        <f t="shared" si="18"/>
        <v>39987879.780000001</v>
      </c>
      <c r="AX199" s="29">
        <f t="shared" si="18"/>
        <v>0</v>
      </c>
      <c r="AY199" s="29">
        <f t="shared" si="18"/>
        <v>0</v>
      </c>
      <c r="AZ199" s="29">
        <f t="shared" si="16"/>
        <v>0</v>
      </c>
      <c r="BA199" s="29">
        <f t="shared" si="16"/>
        <v>0</v>
      </c>
      <c r="BB199" s="29">
        <f t="shared" si="16"/>
        <v>0</v>
      </c>
      <c r="BC199" s="29">
        <f t="shared" si="16"/>
        <v>14349998.209999999</v>
      </c>
      <c r="BD199" s="30">
        <f t="shared" si="13"/>
        <v>84106797.359999999</v>
      </c>
    </row>
    <row r="200" spans="1:56" s="25" customFormat="1" ht="25.5" customHeight="1" x14ac:dyDescent="0.25">
      <c r="A200" s="13">
        <v>1</v>
      </c>
      <c r="B200" s="20" t="s">
        <v>163</v>
      </c>
      <c r="C200" s="88">
        <v>101</v>
      </c>
      <c r="D200" s="88" t="s">
        <v>164</v>
      </c>
      <c r="E200" s="21" t="s">
        <v>18</v>
      </c>
      <c r="F200" s="21">
        <f>ROUND('2019'!F200/4,0)</f>
        <v>0</v>
      </c>
      <c r="G200" s="21">
        <f>ROUND('2019'!G200/4,0)</f>
        <v>0</v>
      </c>
      <c r="H200" s="21">
        <f>ROUND('2019'!H200/4,0)</f>
        <v>15443</v>
      </c>
      <c r="I200" s="21">
        <f>ROUND('2019'!I200/4,0)</f>
        <v>1228</v>
      </c>
      <c r="J200" s="21">
        <f>ROUND('2019'!J200/4,0)</f>
        <v>0</v>
      </c>
      <c r="K200" s="21">
        <f>ROUND('2019'!K200/4,0)</f>
        <v>0</v>
      </c>
      <c r="L200" s="21">
        <f>ROUND('2019'!L200/4,0)</f>
        <v>0</v>
      </c>
      <c r="M200" s="21">
        <f>ROUND('2019'!M200/4,0)</f>
        <v>0</v>
      </c>
      <c r="N200" s="21">
        <f>ROUND('2019'!N200/4,0)</f>
        <v>0</v>
      </c>
      <c r="O200" s="21">
        <f>ROUND('2019'!O200/4,0)</f>
        <v>372</v>
      </c>
      <c r="P200" s="21">
        <f>ROUND('2019'!Q200/4,0)</f>
        <v>0</v>
      </c>
      <c r="Q200" s="21">
        <f>ROUND('2019'!R200/4,0)</f>
        <v>0</v>
      </c>
      <c r="R200" s="21">
        <f>ROUND('2019'!S200/4,0)</f>
        <v>639</v>
      </c>
      <c r="S200" s="21">
        <f>ROUND('2019'!T200/4,0)</f>
        <v>99</v>
      </c>
      <c r="T200" s="21">
        <f>ROUND('2019'!U200/4,0)</f>
        <v>0</v>
      </c>
      <c r="U200" s="21">
        <f>ROUND('2019'!V200/4,0)</f>
        <v>0</v>
      </c>
      <c r="V200" s="21">
        <f>ROUND('2019'!W200/4,0)</f>
        <v>0</v>
      </c>
      <c r="W200" s="21">
        <f>ROUND('2019'!X200/4,0)</f>
        <v>0</v>
      </c>
      <c r="X200" s="21">
        <f>ROUND('2019'!Y200/4,0)</f>
        <v>0</v>
      </c>
      <c r="Y200" s="21">
        <f>ROUND('2019'!Z200/4,0)</f>
        <v>16</v>
      </c>
      <c r="Z200" s="21">
        <f>ROUND('2019'!AB200/4,0)</f>
        <v>0</v>
      </c>
      <c r="AA200" s="21">
        <f>ROUND('2019'!AC200/4,0)</f>
        <v>0</v>
      </c>
      <c r="AB200" s="21">
        <f>ROUND('2019'!AD200/4,0)</f>
        <v>6099</v>
      </c>
      <c r="AC200" s="21">
        <f>ROUND('2019'!AE200/4,0)</f>
        <v>808</v>
      </c>
      <c r="AD200" s="21">
        <f>ROUND('2019'!AF200/4,0)</f>
        <v>0</v>
      </c>
      <c r="AE200" s="21">
        <f>ROUND('2019'!AG200/4,0)</f>
        <v>0</v>
      </c>
      <c r="AF200" s="21">
        <f>ROUND('2019'!AH200/4,0)</f>
        <v>0</v>
      </c>
      <c r="AG200" s="21">
        <f>ROUND('2019'!AI200/4,0)</f>
        <v>0</v>
      </c>
      <c r="AH200" s="21">
        <f>ROUND('2019'!AJ200/4,0)</f>
        <v>0</v>
      </c>
      <c r="AI200" s="21">
        <f>ROUND('2019'!AK200/4,0)</f>
        <v>162</v>
      </c>
      <c r="AJ200" s="21">
        <f>ROUND('2019'!AM200/4,0)</f>
        <v>0</v>
      </c>
      <c r="AK200" s="21">
        <f>ROUND('2019'!AN200/4,0)</f>
        <v>0</v>
      </c>
      <c r="AL200" s="21">
        <f>ROUND('2019'!AO200/4,0)</f>
        <v>3444</v>
      </c>
      <c r="AM200" s="21">
        <f>ROUND('2019'!AP200/4,0)</f>
        <v>280</v>
      </c>
      <c r="AN200" s="21">
        <f>ROUND('2019'!AQ200/4,0)</f>
        <v>0</v>
      </c>
      <c r="AO200" s="21">
        <f>ROUND('2019'!AR200/4,0)</f>
        <v>0</v>
      </c>
      <c r="AP200" s="21">
        <f>ROUND('2019'!AS200/4,0)</f>
        <v>0</v>
      </c>
      <c r="AQ200" s="21">
        <f>ROUND('2019'!AT200/4,0)</f>
        <v>0</v>
      </c>
      <c r="AR200" s="21">
        <f>ROUND('2019'!AU200/4,0)</f>
        <v>0</v>
      </c>
      <c r="AS200" s="21">
        <f>ROUND('2019'!AV200/4,0)</f>
        <v>76</v>
      </c>
      <c r="AT200" s="22">
        <f t="shared" si="19"/>
        <v>0</v>
      </c>
      <c r="AU200" s="23">
        <f t="shared" si="19"/>
        <v>0</v>
      </c>
      <c r="AV200" s="23">
        <f t="shared" si="19"/>
        <v>25625</v>
      </c>
      <c r="AW200" s="23">
        <f t="shared" si="18"/>
        <v>2415</v>
      </c>
      <c r="AX200" s="23">
        <f t="shared" si="18"/>
        <v>0</v>
      </c>
      <c r="AY200" s="23">
        <f t="shared" si="18"/>
        <v>0</v>
      </c>
      <c r="AZ200" s="23">
        <f t="shared" si="16"/>
        <v>0</v>
      </c>
      <c r="BA200" s="23">
        <f t="shared" si="16"/>
        <v>0</v>
      </c>
      <c r="BB200" s="23">
        <f t="shared" si="16"/>
        <v>0</v>
      </c>
      <c r="BC200" s="23">
        <f t="shared" si="16"/>
        <v>626</v>
      </c>
      <c r="BD200" s="24"/>
    </row>
    <row r="201" spans="1:56" s="33" customFormat="1" x14ac:dyDescent="0.25">
      <c r="A201" s="13">
        <v>1</v>
      </c>
      <c r="B201" s="32"/>
      <c r="C201" s="89"/>
      <c r="D201" s="89"/>
      <c r="E201" s="27" t="s">
        <v>19</v>
      </c>
      <c r="F201" s="27">
        <f>ROUND('2019'!F201/4,2)</f>
        <v>0</v>
      </c>
      <c r="G201" s="27">
        <f>ROUND('2019'!G201/4,2)</f>
        <v>13102342.960000001</v>
      </c>
      <c r="H201" s="27">
        <f>ROUND('2019'!H201/4,2)</f>
        <v>11065921.800000001</v>
      </c>
      <c r="I201" s="27">
        <f>ROUND('2019'!I201/4,2)</f>
        <v>2036421.16</v>
      </c>
      <c r="J201" s="27">
        <f>ROUND('2019'!J201/4,2)</f>
        <v>0</v>
      </c>
      <c r="K201" s="27">
        <f>ROUND('2019'!K201/4,2)</f>
        <v>0</v>
      </c>
      <c r="L201" s="27">
        <f>ROUND('2019'!L201/4,2)</f>
        <v>0</v>
      </c>
      <c r="M201" s="27">
        <f>ROUND('2019'!M201/4,2)</f>
        <v>0</v>
      </c>
      <c r="N201" s="27">
        <f>ROUND('2019'!N201/4,2)</f>
        <v>0</v>
      </c>
      <c r="O201" s="27">
        <f>ROUND('2019'!O201/4,2)</f>
        <v>10174319.810000001</v>
      </c>
      <c r="P201" s="27">
        <f>ROUND('2019'!Q201/4,2)</f>
        <v>0</v>
      </c>
      <c r="Q201" s="27">
        <f>ROUND('2019'!R201/4,2)</f>
        <v>598078.23</v>
      </c>
      <c r="R201" s="27">
        <f>ROUND('2019'!S201/4,2)</f>
        <v>434222.98</v>
      </c>
      <c r="S201" s="27">
        <f>ROUND('2019'!T201/4,2)</f>
        <v>163855.25</v>
      </c>
      <c r="T201" s="27">
        <f>ROUND('2019'!U201/4,2)</f>
        <v>0</v>
      </c>
      <c r="U201" s="27">
        <f>ROUND('2019'!V201/4,2)</f>
        <v>0</v>
      </c>
      <c r="V201" s="27">
        <f>ROUND('2019'!W201/4,2)</f>
        <v>0</v>
      </c>
      <c r="W201" s="27">
        <f>ROUND('2019'!X201/4,2)</f>
        <v>0</v>
      </c>
      <c r="X201" s="27">
        <f>ROUND('2019'!Y201/4,2)</f>
        <v>0</v>
      </c>
      <c r="Y201" s="27">
        <f>ROUND('2019'!Z201/4,2)</f>
        <v>410392.73</v>
      </c>
      <c r="Z201" s="27">
        <f>ROUND('2019'!AB201/4,2)</f>
        <v>0</v>
      </c>
      <c r="AA201" s="27">
        <f>ROUND('2019'!AC201/4,2)</f>
        <v>5917435.4100000001</v>
      </c>
      <c r="AB201" s="27">
        <f>ROUND('2019'!AD201/4,2)</f>
        <v>4575917.41</v>
      </c>
      <c r="AC201" s="27">
        <f>ROUND('2019'!AE201/4,2)</f>
        <v>1341518</v>
      </c>
      <c r="AD201" s="27">
        <f>ROUND('2019'!AF201/4,2)</f>
        <v>0</v>
      </c>
      <c r="AE201" s="27">
        <f>ROUND('2019'!AG201/4,2)</f>
        <v>0</v>
      </c>
      <c r="AF201" s="27">
        <f>ROUND('2019'!AH201/4,2)</f>
        <v>0</v>
      </c>
      <c r="AG201" s="27">
        <f>ROUND('2019'!AI201/4,2)</f>
        <v>0</v>
      </c>
      <c r="AH201" s="27">
        <f>ROUND('2019'!AJ201/4,2)</f>
        <v>0</v>
      </c>
      <c r="AI201" s="27">
        <f>ROUND('2019'!AK201/4,2)</f>
        <v>4394622.17</v>
      </c>
      <c r="AJ201" s="27">
        <f>ROUND('2019'!AM201/4,2)</f>
        <v>0</v>
      </c>
      <c r="AK201" s="27">
        <f>ROUND('2019'!AN201/4,2)</f>
        <v>2891622.99</v>
      </c>
      <c r="AL201" s="27">
        <f>ROUND('2019'!AO201/4,2)</f>
        <v>2428231.0699999998</v>
      </c>
      <c r="AM201" s="27">
        <f>ROUND('2019'!AP201/4,2)</f>
        <v>463391.92</v>
      </c>
      <c r="AN201" s="27">
        <f>ROUND('2019'!AQ201/4,2)</f>
        <v>0</v>
      </c>
      <c r="AO201" s="27">
        <f>ROUND('2019'!AR201/4,2)</f>
        <v>0</v>
      </c>
      <c r="AP201" s="27">
        <f>ROUND('2019'!AS201/4,2)</f>
        <v>0</v>
      </c>
      <c r="AQ201" s="27">
        <f>ROUND('2019'!AT201/4,2)</f>
        <v>0</v>
      </c>
      <c r="AR201" s="27">
        <f>ROUND('2019'!AU201/4,2)</f>
        <v>0</v>
      </c>
      <c r="AS201" s="27">
        <f>ROUND('2019'!AV201/4,2)</f>
        <v>2120362.4500000002</v>
      </c>
      <c r="AT201" s="28">
        <f t="shared" si="19"/>
        <v>0</v>
      </c>
      <c r="AU201" s="29">
        <f t="shared" si="19"/>
        <v>22509479.590000004</v>
      </c>
      <c r="AV201" s="29">
        <f t="shared" si="19"/>
        <v>18504293.260000002</v>
      </c>
      <c r="AW201" s="29">
        <f t="shared" si="18"/>
        <v>4005186.33</v>
      </c>
      <c r="AX201" s="29">
        <f t="shared" si="18"/>
        <v>0</v>
      </c>
      <c r="AY201" s="29">
        <f t="shared" si="18"/>
        <v>0</v>
      </c>
      <c r="AZ201" s="29">
        <f t="shared" si="16"/>
        <v>0</v>
      </c>
      <c r="BA201" s="29">
        <f t="shared" si="16"/>
        <v>0</v>
      </c>
      <c r="BB201" s="29">
        <f t="shared" si="16"/>
        <v>0</v>
      </c>
      <c r="BC201" s="29">
        <f t="shared" si="16"/>
        <v>17099697.16</v>
      </c>
      <c r="BD201" s="30">
        <f t="shared" si="13"/>
        <v>39609176.75</v>
      </c>
    </row>
    <row r="202" spans="1:56" s="25" customFormat="1" ht="18.75" customHeight="1" x14ac:dyDescent="0.25">
      <c r="A202" s="13">
        <v>1</v>
      </c>
      <c r="B202" s="20" t="s">
        <v>165</v>
      </c>
      <c r="C202" s="88">
        <v>102</v>
      </c>
      <c r="D202" s="88" t="s">
        <v>166</v>
      </c>
      <c r="E202" s="21" t="s">
        <v>18</v>
      </c>
      <c r="F202" s="21">
        <f>ROUND('2019'!F202/4,0)</f>
        <v>0</v>
      </c>
      <c r="G202" s="21">
        <f>ROUND('2019'!G202/4,0)</f>
        <v>0</v>
      </c>
      <c r="H202" s="21">
        <f>ROUND('2019'!H202/4,0)</f>
        <v>220</v>
      </c>
      <c r="I202" s="21">
        <f>ROUND('2019'!I202/4,0)</f>
        <v>5396</v>
      </c>
      <c r="J202" s="21">
        <f>ROUND('2019'!J202/4,0)</f>
        <v>0</v>
      </c>
      <c r="K202" s="21">
        <f>ROUND('2019'!K202/4,0)</f>
        <v>0</v>
      </c>
      <c r="L202" s="21">
        <f>ROUND('2019'!L202/4,0)</f>
        <v>0</v>
      </c>
      <c r="M202" s="21">
        <f>ROUND('2019'!M202/4,0)</f>
        <v>0</v>
      </c>
      <c r="N202" s="21">
        <f>ROUND('2019'!N202/4,0)</f>
        <v>0</v>
      </c>
      <c r="O202" s="21">
        <f>ROUND('2019'!O202/4,0)</f>
        <v>0</v>
      </c>
      <c r="P202" s="21">
        <f>ROUND('2019'!Q202/4,0)</f>
        <v>0</v>
      </c>
      <c r="Q202" s="21">
        <f>ROUND('2019'!R202/4,0)</f>
        <v>0</v>
      </c>
      <c r="R202" s="21">
        <f>ROUND('2019'!S202/4,0)</f>
        <v>10</v>
      </c>
      <c r="S202" s="21">
        <f>ROUND('2019'!T202/4,0)</f>
        <v>192</v>
      </c>
      <c r="T202" s="21">
        <f>ROUND('2019'!U202/4,0)</f>
        <v>0</v>
      </c>
      <c r="U202" s="21">
        <f>ROUND('2019'!V202/4,0)</f>
        <v>0</v>
      </c>
      <c r="V202" s="21">
        <f>ROUND('2019'!W202/4,0)</f>
        <v>0</v>
      </c>
      <c r="W202" s="21">
        <f>ROUND('2019'!X202/4,0)</f>
        <v>0</v>
      </c>
      <c r="X202" s="21">
        <f>ROUND('2019'!Y202/4,0)</f>
        <v>0</v>
      </c>
      <c r="Y202" s="21">
        <f>ROUND('2019'!Z202/4,0)</f>
        <v>0</v>
      </c>
      <c r="Z202" s="21">
        <f>ROUND('2019'!AB202/4,0)</f>
        <v>0</v>
      </c>
      <c r="AA202" s="21">
        <f>ROUND('2019'!AC202/4,0)</f>
        <v>0</v>
      </c>
      <c r="AB202" s="21">
        <f>ROUND('2019'!AD202/4,0)</f>
        <v>139</v>
      </c>
      <c r="AC202" s="21">
        <f>ROUND('2019'!AE202/4,0)</f>
        <v>3068</v>
      </c>
      <c r="AD202" s="21">
        <f>ROUND('2019'!AF202/4,0)</f>
        <v>0</v>
      </c>
      <c r="AE202" s="21">
        <f>ROUND('2019'!AG202/4,0)</f>
        <v>0</v>
      </c>
      <c r="AF202" s="21">
        <f>ROUND('2019'!AH202/4,0)</f>
        <v>0</v>
      </c>
      <c r="AG202" s="21">
        <f>ROUND('2019'!AI202/4,0)</f>
        <v>0</v>
      </c>
      <c r="AH202" s="21">
        <f>ROUND('2019'!AJ202/4,0)</f>
        <v>0</v>
      </c>
      <c r="AI202" s="21">
        <f>ROUND('2019'!AK202/4,0)</f>
        <v>0</v>
      </c>
      <c r="AJ202" s="21">
        <f>ROUND('2019'!AM202/4,0)</f>
        <v>0</v>
      </c>
      <c r="AK202" s="21">
        <f>ROUND('2019'!AN202/4,0)</f>
        <v>0</v>
      </c>
      <c r="AL202" s="21">
        <f>ROUND('2019'!AO202/4,0)</f>
        <v>274</v>
      </c>
      <c r="AM202" s="21">
        <f>ROUND('2019'!AP202/4,0)</f>
        <v>962</v>
      </c>
      <c r="AN202" s="21">
        <f>ROUND('2019'!AQ202/4,0)</f>
        <v>0</v>
      </c>
      <c r="AO202" s="21">
        <f>ROUND('2019'!AR202/4,0)</f>
        <v>0</v>
      </c>
      <c r="AP202" s="21">
        <f>ROUND('2019'!AS202/4,0)</f>
        <v>0</v>
      </c>
      <c r="AQ202" s="21">
        <f>ROUND('2019'!AT202/4,0)</f>
        <v>0</v>
      </c>
      <c r="AR202" s="21">
        <f>ROUND('2019'!AU202/4,0)</f>
        <v>0</v>
      </c>
      <c r="AS202" s="21">
        <f>ROUND('2019'!AV202/4,0)</f>
        <v>0</v>
      </c>
      <c r="AT202" s="22">
        <f t="shared" si="19"/>
        <v>0</v>
      </c>
      <c r="AU202" s="23">
        <f t="shared" si="19"/>
        <v>0</v>
      </c>
      <c r="AV202" s="23">
        <f t="shared" si="19"/>
        <v>643</v>
      </c>
      <c r="AW202" s="23">
        <f t="shared" si="18"/>
        <v>9618</v>
      </c>
      <c r="AX202" s="23">
        <f t="shared" si="18"/>
        <v>0</v>
      </c>
      <c r="AY202" s="23">
        <f t="shared" si="18"/>
        <v>0</v>
      </c>
      <c r="AZ202" s="23">
        <f t="shared" si="16"/>
        <v>0</v>
      </c>
      <c r="BA202" s="23">
        <f t="shared" si="16"/>
        <v>0</v>
      </c>
      <c r="BB202" s="23">
        <f t="shared" si="16"/>
        <v>0</v>
      </c>
      <c r="BC202" s="23">
        <f t="shared" si="16"/>
        <v>0</v>
      </c>
      <c r="BD202" s="24"/>
    </row>
    <row r="203" spans="1:56" s="33" customFormat="1" ht="21" customHeight="1" x14ac:dyDescent="0.25">
      <c r="A203" s="13">
        <v>1</v>
      </c>
      <c r="B203" s="32"/>
      <c r="C203" s="89"/>
      <c r="D203" s="89"/>
      <c r="E203" s="27" t="s">
        <v>19</v>
      </c>
      <c r="F203" s="27">
        <f>ROUND('2019'!F203/4,2)</f>
        <v>0</v>
      </c>
      <c r="G203" s="27">
        <f>ROUND('2019'!G203/4,2)</f>
        <v>9211082.5299999993</v>
      </c>
      <c r="H203" s="27">
        <f>ROUND('2019'!H203/4,2)</f>
        <v>117850.89</v>
      </c>
      <c r="I203" s="27">
        <f>ROUND('2019'!I203/4,2)</f>
        <v>9093231.6300000008</v>
      </c>
      <c r="J203" s="27">
        <f>ROUND('2019'!J203/4,2)</f>
        <v>0</v>
      </c>
      <c r="K203" s="27">
        <f>ROUND('2019'!K203/4,2)</f>
        <v>0</v>
      </c>
      <c r="L203" s="27">
        <f>ROUND('2019'!L203/4,2)</f>
        <v>0</v>
      </c>
      <c r="M203" s="27">
        <f>ROUND('2019'!M203/4,2)</f>
        <v>0</v>
      </c>
      <c r="N203" s="27">
        <f>ROUND('2019'!N203/4,2)</f>
        <v>0</v>
      </c>
      <c r="O203" s="27">
        <f>ROUND('2019'!O203/4,2)</f>
        <v>0</v>
      </c>
      <c r="P203" s="27">
        <f>ROUND('2019'!Q203/4,2)</f>
        <v>0</v>
      </c>
      <c r="Q203" s="27">
        <f>ROUND('2019'!R203/4,2)</f>
        <v>329692.87</v>
      </c>
      <c r="R203" s="27">
        <f>ROUND('2019'!S203/4,2)</f>
        <v>5513.49</v>
      </c>
      <c r="S203" s="27">
        <f>ROUND('2019'!T203/4,2)</f>
        <v>324179.38</v>
      </c>
      <c r="T203" s="27">
        <f>ROUND('2019'!U203/4,2)</f>
        <v>0</v>
      </c>
      <c r="U203" s="27">
        <f>ROUND('2019'!V203/4,2)</f>
        <v>0</v>
      </c>
      <c r="V203" s="27">
        <f>ROUND('2019'!W203/4,2)</f>
        <v>0</v>
      </c>
      <c r="W203" s="27">
        <f>ROUND('2019'!X203/4,2)</f>
        <v>0</v>
      </c>
      <c r="X203" s="27">
        <f>ROUND('2019'!Y203/4,2)</f>
        <v>0</v>
      </c>
      <c r="Y203" s="27">
        <f>ROUND('2019'!Z203/4,2)</f>
        <v>0</v>
      </c>
      <c r="Z203" s="27">
        <f>ROUND('2019'!AB203/4,2)</f>
        <v>0</v>
      </c>
      <c r="AA203" s="27">
        <f>ROUND('2019'!AC203/4,2)</f>
        <v>5245093.2699999996</v>
      </c>
      <c r="AB203" s="27">
        <f>ROUND('2019'!AD203/4,2)</f>
        <v>74432.14</v>
      </c>
      <c r="AC203" s="27">
        <f>ROUND('2019'!AE203/4,2)</f>
        <v>5170661.12</v>
      </c>
      <c r="AD203" s="27">
        <f>ROUND('2019'!AF203/4,2)</f>
        <v>0</v>
      </c>
      <c r="AE203" s="27">
        <f>ROUND('2019'!AG203/4,2)</f>
        <v>0</v>
      </c>
      <c r="AF203" s="27">
        <f>ROUND('2019'!AH203/4,2)</f>
        <v>0</v>
      </c>
      <c r="AG203" s="27">
        <f>ROUND('2019'!AI203/4,2)</f>
        <v>0</v>
      </c>
      <c r="AH203" s="27">
        <f>ROUND('2019'!AJ203/4,2)</f>
        <v>0</v>
      </c>
      <c r="AI203" s="27">
        <f>ROUND('2019'!AK203/4,2)</f>
        <v>0</v>
      </c>
      <c r="AJ203" s="27">
        <f>ROUND('2019'!AM203/4,2)</f>
        <v>0</v>
      </c>
      <c r="AK203" s="27">
        <f>ROUND('2019'!AN203/4,2)</f>
        <v>1767693.63</v>
      </c>
      <c r="AL203" s="27">
        <f>ROUND('2019'!AO203/4,2)</f>
        <v>146796.73000000001</v>
      </c>
      <c r="AM203" s="27">
        <f>ROUND('2019'!AP203/4,2)</f>
        <v>1620896.9</v>
      </c>
      <c r="AN203" s="27">
        <f>ROUND('2019'!AQ203/4,2)</f>
        <v>0</v>
      </c>
      <c r="AO203" s="27">
        <f>ROUND('2019'!AR203/4,2)</f>
        <v>0</v>
      </c>
      <c r="AP203" s="27">
        <f>ROUND('2019'!AS203/4,2)</f>
        <v>0</v>
      </c>
      <c r="AQ203" s="27">
        <f>ROUND('2019'!AT203/4,2)</f>
        <v>0</v>
      </c>
      <c r="AR203" s="27">
        <f>ROUND('2019'!AU203/4,2)</f>
        <v>0</v>
      </c>
      <c r="AS203" s="27">
        <f>ROUND('2019'!AV203/4,2)</f>
        <v>0</v>
      </c>
      <c r="AT203" s="28">
        <f t="shared" si="19"/>
        <v>0</v>
      </c>
      <c r="AU203" s="29">
        <f t="shared" si="19"/>
        <v>16553562.299999999</v>
      </c>
      <c r="AV203" s="29">
        <f t="shared" si="19"/>
        <v>344593.25</v>
      </c>
      <c r="AW203" s="29">
        <f t="shared" si="18"/>
        <v>16208969.030000001</v>
      </c>
      <c r="AX203" s="29">
        <f t="shared" si="18"/>
        <v>0</v>
      </c>
      <c r="AY203" s="29">
        <f t="shared" si="18"/>
        <v>0</v>
      </c>
      <c r="AZ203" s="29">
        <f t="shared" si="16"/>
        <v>0</v>
      </c>
      <c r="BA203" s="29">
        <f t="shared" si="16"/>
        <v>0</v>
      </c>
      <c r="BB203" s="29">
        <f t="shared" si="16"/>
        <v>0</v>
      </c>
      <c r="BC203" s="29">
        <f t="shared" si="16"/>
        <v>0</v>
      </c>
      <c r="BD203" s="30">
        <f t="shared" ref="BD203:BD231" si="20">BC203+AZ203+AY203+AU203+AT203</f>
        <v>16553562.299999999</v>
      </c>
    </row>
    <row r="204" spans="1:56" s="25" customFormat="1" x14ac:dyDescent="0.25">
      <c r="A204" s="13">
        <v>1</v>
      </c>
      <c r="B204" s="20" t="s">
        <v>167</v>
      </c>
      <c r="C204" s="88">
        <v>103</v>
      </c>
      <c r="D204" s="88" t="s">
        <v>168</v>
      </c>
      <c r="E204" s="21" t="s">
        <v>18</v>
      </c>
      <c r="F204" s="21">
        <f>ROUND('2019'!F204/4,0)</f>
        <v>0</v>
      </c>
      <c r="G204" s="21">
        <f>ROUND('2019'!G204/4,0)</f>
        <v>0</v>
      </c>
      <c r="H204" s="21">
        <f>ROUND('2019'!H204/4,0)</f>
        <v>4302</v>
      </c>
      <c r="I204" s="21">
        <f>ROUND('2019'!I204/4,0)</f>
        <v>5109</v>
      </c>
      <c r="J204" s="21">
        <f>ROUND('2019'!J204/4,0)</f>
        <v>0</v>
      </c>
      <c r="K204" s="21">
        <f>ROUND('2019'!K204/4,0)</f>
        <v>0</v>
      </c>
      <c r="L204" s="21">
        <f>ROUND('2019'!L204/4,0)</f>
        <v>0</v>
      </c>
      <c r="M204" s="21">
        <f>ROUND('2019'!M204/4,0)</f>
        <v>0</v>
      </c>
      <c r="N204" s="21">
        <f>ROUND('2019'!N204/4,0)</f>
        <v>0</v>
      </c>
      <c r="O204" s="21">
        <f>ROUND('2019'!O204/4,0)</f>
        <v>0</v>
      </c>
      <c r="P204" s="21">
        <f>ROUND('2019'!Q204/4,0)</f>
        <v>0</v>
      </c>
      <c r="Q204" s="21">
        <f>ROUND('2019'!R204/4,0)</f>
        <v>0</v>
      </c>
      <c r="R204" s="21">
        <f>ROUND('2019'!S204/4,0)</f>
        <v>109</v>
      </c>
      <c r="S204" s="21">
        <f>ROUND('2019'!T204/4,0)</f>
        <v>85</v>
      </c>
      <c r="T204" s="21">
        <f>ROUND('2019'!U204/4,0)</f>
        <v>0</v>
      </c>
      <c r="U204" s="21">
        <f>ROUND('2019'!V204/4,0)</f>
        <v>0</v>
      </c>
      <c r="V204" s="21">
        <f>ROUND('2019'!W204/4,0)</f>
        <v>0</v>
      </c>
      <c r="W204" s="21">
        <f>ROUND('2019'!X204/4,0)</f>
        <v>0</v>
      </c>
      <c r="X204" s="21">
        <f>ROUND('2019'!Y204/4,0)</f>
        <v>0</v>
      </c>
      <c r="Y204" s="21">
        <f>ROUND('2019'!Z204/4,0)</f>
        <v>0</v>
      </c>
      <c r="Z204" s="21">
        <f>ROUND('2019'!AB204/4,0)</f>
        <v>0</v>
      </c>
      <c r="AA204" s="21">
        <f>ROUND('2019'!AC204/4,0)</f>
        <v>0</v>
      </c>
      <c r="AB204" s="21">
        <f>ROUND('2019'!AD204/4,0)</f>
        <v>728</v>
      </c>
      <c r="AC204" s="21">
        <f>ROUND('2019'!AE204/4,0)</f>
        <v>1173</v>
      </c>
      <c r="AD204" s="21">
        <f>ROUND('2019'!AF204/4,0)</f>
        <v>0</v>
      </c>
      <c r="AE204" s="21">
        <f>ROUND('2019'!AG204/4,0)</f>
        <v>0</v>
      </c>
      <c r="AF204" s="21">
        <f>ROUND('2019'!AH204/4,0)</f>
        <v>0</v>
      </c>
      <c r="AG204" s="21">
        <f>ROUND('2019'!AI204/4,0)</f>
        <v>0</v>
      </c>
      <c r="AH204" s="21">
        <f>ROUND('2019'!AJ204/4,0)</f>
        <v>0</v>
      </c>
      <c r="AI204" s="21">
        <f>ROUND('2019'!AK204/4,0)</f>
        <v>0</v>
      </c>
      <c r="AJ204" s="21">
        <f>ROUND('2019'!AM204/4,0)</f>
        <v>0</v>
      </c>
      <c r="AK204" s="21">
        <f>ROUND('2019'!AN204/4,0)</f>
        <v>0</v>
      </c>
      <c r="AL204" s="21">
        <f>ROUND('2019'!AO204/4,0)</f>
        <v>293</v>
      </c>
      <c r="AM204" s="21">
        <f>ROUND('2019'!AP204/4,0)</f>
        <v>739</v>
      </c>
      <c r="AN204" s="21">
        <f>ROUND('2019'!AQ204/4,0)</f>
        <v>0</v>
      </c>
      <c r="AO204" s="21">
        <f>ROUND('2019'!AR204/4,0)</f>
        <v>0</v>
      </c>
      <c r="AP204" s="21">
        <f>ROUND('2019'!AS204/4,0)</f>
        <v>0</v>
      </c>
      <c r="AQ204" s="21">
        <f>ROUND('2019'!AT204/4,0)</f>
        <v>0</v>
      </c>
      <c r="AR204" s="21">
        <f>ROUND('2019'!AU204/4,0)</f>
        <v>0</v>
      </c>
      <c r="AS204" s="21">
        <f>ROUND('2019'!AV204/4,0)</f>
        <v>0</v>
      </c>
      <c r="AT204" s="22">
        <f t="shared" si="19"/>
        <v>0</v>
      </c>
      <c r="AU204" s="23">
        <f t="shared" si="19"/>
        <v>0</v>
      </c>
      <c r="AV204" s="23">
        <f t="shared" si="19"/>
        <v>5432</v>
      </c>
      <c r="AW204" s="23">
        <f t="shared" si="18"/>
        <v>7106</v>
      </c>
      <c r="AX204" s="23">
        <f t="shared" si="18"/>
        <v>0</v>
      </c>
      <c r="AY204" s="23">
        <f t="shared" si="18"/>
        <v>0</v>
      </c>
      <c r="AZ204" s="23">
        <f t="shared" si="16"/>
        <v>0</v>
      </c>
      <c r="BA204" s="23">
        <f t="shared" si="16"/>
        <v>0</v>
      </c>
      <c r="BB204" s="23">
        <f t="shared" si="16"/>
        <v>0</v>
      </c>
      <c r="BC204" s="23">
        <f t="shared" si="16"/>
        <v>0</v>
      </c>
      <c r="BD204" s="24"/>
    </row>
    <row r="205" spans="1:56" s="33" customFormat="1" x14ac:dyDescent="0.25">
      <c r="A205" s="13">
        <v>1</v>
      </c>
      <c r="B205" s="32"/>
      <c r="C205" s="89"/>
      <c r="D205" s="89"/>
      <c r="E205" s="27" t="s">
        <v>19</v>
      </c>
      <c r="F205" s="27">
        <f>ROUND('2019'!F205/4,2)</f>
        <v>0</v>
      </c>
      <c r="G205" s="27">
        <f>ROUND('2019'!G205/4,2)</f>
        <v>10912890.939999999</v>
      </c>
      <c r="H205" s="27">
        <f>ROUND('2019'!H205/4,2)</f>
        <v>2302999.63</v>
      </c>
      <c r="I205" s="27">
        <f>ROUND('2019'!I205/4,2)</f>
        <v>8609891.3100000005</v>
      </c>
      <c r="J205" s="27">
        <f>ROUND('2019'!J205/4,2)</f>
        <v>0</v>
      </c>
      <c r="K205" s="27">
        <f>ROUND('2019'!K205/4,2)</f>
        <v>0</v>
      </c>
      <c r="L205" s="27">
        <f>ROUND('2019'!L205/4,2)</f>
        <v>0</v>
      </c>
      <c r="M205" s="27">
        <f>ROUND('2019'!M205/4,2)</f>
        <v>0</v>
      </c>
      <c r="N205" s="27">
        <f>ROUND('2019'!N205/4,2)</f>
        <v>0</v>
      </c>
      <c r="O205" s="27">
        <f>ROUND('2019'!O205/4,2)</f>
        <v>0</v>
      </c>
      <c r="P205" s="27">
        <f>ROUND('2019'!Q205/4,2)</f>
        <v>0</v>
      </c>
      <c r="Q205" s="27">
        <f>ROUND('2019'!R205/4,2)</f>
        <v>201854.33</v>
      </c>
      <c r="R205" s="27">
        <f>ROUND('2019'!S205/4,2)</f>
        <v>58156.56</v>
      </c>
      <c r="S205" s="27">
        <f>ROUND('2019'!T205/4,2)</f>
        <v>143697.76999999999</v>
      </c>
      <c r="T205" s="27">
        <f>ROUND('2019'!U205/4,2)</f>
        <v>0</v>
      </c>
      <c r="U205" s="27">
        <f>ROUND('2019'!V205/4,2)</f>
        <v>0</v>
      </c>
      <c r="V205" s="27">
        <f>ROUND('2019'!W205/4,2)</f>
        <v>0</v>
      </c>
      <c r="W205" s="27">
        <f>ROUND('2019'!X205/4,2)</f>
        <v>0</v>
      </c>
      <c r="X205" s="27">
        <f>ROUND('2019'!Y205/4,2)</f>
        <v>0</v>
      </c>
      <c r="Y205" s="27">
        <f>ROUND('2019'!Z205/4,2)</f>
        <v>0</v>
      </c>
      <c r="Z205" s="27">
        <f>ROUND('2019'!AB205/4,2)</f>
        <v>0</v>
      </c>
      <c r="AA205" s="27">
        <f>ROUND('2019'!AC205/4,2)</f>
        <v>2365493.25</v>
      </c>
      <c r="AB205" s="27">
        <f>ROUND('2019'!AD205/4,2)</f>
        <v>389648.93</v>
      </c>
      <c r="AC205" s="27">
        <f>ROUND('2019'!AE205/4,2)</f>
        <v>1975844.32</v>
      </c>
      <c r="AD205" s="27">
        <f>ROUND('2019'!AF205/4,2)</f>
        <v>0</v>
      </c>
      <c r="AE205" s="27">
        <f>ROUND('2019'!AG205/4,2)</f>
        <v>0</v>
      </c>
      <c r="AF205" s="27">
        <f>ROUND('2019'!AH205/4,2)</f>
        <v>0</v>
      </c>
      <c r="AG205" s="27">
        <f>ROUND('2019'!AI205/4,2)</f>
        <v>0</v>
      </c>
      <c r="AH205" s="27">
        <f>ROUND('2019'!AJ205/4,2)</f>
        <v>0</v>
      </c>
      <c r="AI205" s="27">
        <f>ROUND('2019'!AK205/4,2)</f>
        <v>0</v>
      </c>
      <c r="AJ205" s="27">
        <f>ROUND('2019'!AM205/4,2)</f>
        <v>0</v>
      </c>
      <c r="AK205" s="27">
        <f>ROUND('2019'!AN205/4,2)</f>
        <v>1402403.36</v>
      </c>
      <c r="AL205" s="27">
        <f>ROUND('2019'!AO205/4,2)</f>
        <v>157022.70000000001</v>
      </c>
      <c r="AM205" s="27">
        <f>ROUND('2019'!AP205/4,2)</f>
        <v>1245380.6599999999</v>
      </c>
      <c r="AN205" s="27">
        <f>ROUND('2019'!AQ205/4,2)</f>
        <v>0</v>
      </c>
      <c r="AO205" s="27">
        <f>ROUND('2019'!AR205/4,2)</f>
        <v>0</v>
      </c>
      <c r="AP205" s="27">
        <f>ROUND('2019'!AS205/4,2)</f>
        <v>0</v>
      </c>
      <c r="AQ205" s="27">
        <f>ROUND('2019'!AT205/4,2)</f>
        <v>0</v>
      </c>
      <c r="AR205" s="27">
        <f>ROUND('2019'!AU205/4,2)</f>
        <v>0</v>
      </c>
      <c r="AS205" s="27">
        <f>ROUND('2019'!AV205/4,2)</f>
        <v>0</v>
      </c>
      <c r="AT205" s="28">
        <f t="shared" si="19"/>
        <v>0</v>
      </c>
      <c r="AU205" s="29">
        <f t="shared" si="19"/>
        <v>14882641.879999999</v>
      </c>
      <c r="AV205" s="29">
        <f t="shared" si="19"/>
        <v>2907827.82</v>
      </c>
      <c r="AW205" s="29">
        <f t="shared" si="18"/>
        <v>11974814.060000001</v>
      </c>
      <c r="AX205" s="29">
        <f t="shared" si="18"/>
        <v>0</v>
      </c>
      <c r="AY205" s="29">
        <f t="shared" si="18"/>
        <v>0</v>
      </c>
      <c r="AZ205" s="29">
        <f t="shared" si="16"/>
        <v>0</v>
      </c>
      <c r="BA205" s="29">
        <f t="shared" si="16"/>
        <v>0</v>
      </c>
      <c r="BB205" s="29">
        <f t="shared" si="16"/>
        <v>0</v>
      </c>
      <c r="BC205" s="29">
        <f t="shared" si="16"/>
        <v>0</v>
      </c>
      <c r="BD205" s="30">
        <f t="shared" si="20"/>
        <v>14882641.879999999</v>
      </c>
    </row>
    <row r="206" spans="1:56" s="25" customFormat="1" ht="16.5" customHeight="1" x14ac:dyDescent="0.25">
      <c r="A206" s="13">
        <v>1</v>
      </c>
      <c r="B206" s="20" t="s">
        <v>169</v>
      </c>
      <c r="C206" s="88">
        <v>104</v>
      </c>
      <c r="D206" s="88" t="s">
        <v>170</v>
      </c>
      <c r="E206" s="21" t="s">
        <v>18</v>
      </c>
      <c r="F206" s="21">
        <f>ROUND('2019'!F206/4,0)</f>
        <v>0</v>
      </c>
      <c r="G206" s="21">
        <f>ROUND('2019'!G206/4,0)</f>
        <v>0</v>
      </c>
      <c r="H206" s="21">
        <f>ROUND('2019'!H206/4,0)</f>
        <v>7888</v>
      </c>
      <c r="I206" s="21">
        <f>ROUND('2019'!I206/4,0)</f>
        <v>0</v>
      </c>
      <c r="J206" s="21">
        <f>ROUND('2019'!J206/4,0)</f>
        <v>0</v>
      </c>
      <c r="K206" s="21">
        <f>ROUND('2019'!K206/4,0)</f>
        <v>0</v>
      </c>
      <c r="L206" s="21">
        <f>ROUND('2019'!L206/4,0)</f>
        <v>947</v>
      </c>
      <c r="M206" s="21">
        <f>ROUND('2019'!M206/4,0)</f>
        <v>16</v>
      </c>
      <c r="N206" s="21">
        <f>ROUND('2019'!N206/4,0)</f>
        <v>0</v>
      </c>
      <c r="O206" s="21">
        <f>ROUND('2019'!O206/4,0)</f>
        <v>407</v>
      </c>
      <c r="P206" s="21">
        <f>ROUND('2019'!Q206/4,0)</f>
        <v>0</v>
      </c>
      <c r="Q206" s="21">
        <f>ROUND('2019'!R206/4,0)</f>
        <v>0</v>
      </c>
      <c r="R206" s="21">
        <f>ROUND('2019'!S206/4,0)</f>
        <v>275</v>
      </c>
      <c r="S206" s="21">
        <f>ROUND('2019'!T206/4,0)</f>
        <v>0</v>
      </c>
      <c r="T206" s="21">
        <f>ROUND('2019'!U206/4,0)</f>
        <v>0</v>
      </c>
      <c r="U206" s="21">
        <f>ROUND('2019'!V206/4,0)</f>
        <v>0</v>
      </c>
      <c r="V206" s="21">
        <f>ROUND('2019'!W206/4,0)</f>
        <v>23</v>
      </c>
      <c r="W206" s="21">
        <f>ROUND('2019'!X206/4,0)</f>
        <v>0</v>
      </c>
      <c r="X206" s="21">
        <f>ROUND('2019'!Y206/4,0)</f>
        <v>0</v>
      </c>
      <c r="Y206" s="21">
        <f>ROUND('2019'!Z206/4,0)</f>
        <v>19</v>
      </c>
      <c r="Z206" s="21">
        <f>ROUND('2019'!AB206/4,0)</f>
        <v>0</v>
      </c>
      <c r="AA206" s="21">
        <f>ROUND('2019'!AC206/4,0)</f>
        <v>0</v>
      </c>
      <c r="AB206" s="21">
        <f>ROUND('2019'!AD206/4,0)</f>
        <v>2988</v>
      </c>
      <c r="AC206" s="21">
        <f>ROUND('2019'!AE206/4,0)</f>
        <v>0</v>
      </c>
      <c r="AD206" s="21">
        <f>ROUND('2019'!AF206/4,0)</f>
        <v>0</v>
      </c>
      <c r="AE206" s="21">
        <f>ROUND('2019'!AG206/4,0)</f>
        <v>0</v>
      </c>
      <c r="AF206" s="21">
        <f>ROUND('2019'!AH206/4,0)</f>
        <v>460</v>
      </c>
      <c r="AG206" s="21">
        <f>ROUND('2019'!AI206/4,0)</f>
        <v>7</v>
      </c>
      <c r="AH206" s="21">
        <f>ROUND('2019'!AJ206/4,0)</f>
        <v>0</v>
      </c>
      <c r="AI206" s="21">
        <f>ROUND('2019'!AK206/4,0)</f>
        <v>168</v>
      </c>
      <c r="AJ206" s="21">
        <f>ROUND('2019'!AM206/4,0)</f>
        <v>0</v>
      </c>
      <c r="AK206" s="21">
        <f>ROUND('2019'!AN206/4,0)</f>
        <v>0</v>
      </c>
      <c r="AL206" s="21">
        <f>ROUND('2019'!AO206/4,0)</f>
        <v>1350</v>
      </c>
      <c r="AM206" s="21">
        <f>ROUND('2019'!AP206/4,0)</f>
        <v>0</v>
      </c>
      <c r="AN206" s="21">
        <f>ROUND('2019'!AQ206/4,0)</f>
        <v>0</v>
      </c>
      <c r="AO206" s="21">
        <f>ROUND('2019'!AR206/4,0)</f>
        <v>0</v>
      </c>
      <c r="AP206" s="21">
        <f>ROUND('2019'!AS206/4,0)</f>
        <v>150</v>
      </c>
      <c r="AQ206" s="21">
        <f>ROUND('2019'!AT206/4,0)</f>
        <v>2</v>
      </c>
      <c r="AR206" s="21">
        <f>ROUND('2019'!AU206/4,0)</f>
        <v>0</v>
      </c>
      <c r="AS206" s="21">
        <f>ROUND('2019'!AV206/4,0)</f>
        <v>80</v>
      </c>
      <c r="AT206" s="22">
        <f t="shared" si="19"/>
        <v>0</v>
      </c>
      <c r="AU206" s="23">
        <f t="shared" si="19"/>
        <v>0</v>
      </c>
      <c r="AV206" s="23">
        <f t="shared" si="19"/>
        <v>12501</v>
      </c>
      <c r="AW206" s="23">
        <f t="shared" si="18"/>
        <v>0</v>
      </c>
      <c r="AX206" s="23">
        <f t="shared" si="18"/>
        <v>0</v>
      </c>
      <c r="AY206" s="23">
        <f t="shared" si="18"/>
        <v>0</v>
      </c>
      <c r="AZ206" s="23">
        <f t="shared" si="16"/>
        <v>1580</v>
      </c>
      <c r="BA206" s="23">
        <f t="shared" si="16"/>
        <v>25</v>
      </c>
      <c r="BB206" s="23">
        <f t="shared" si="16"/>
        <v>0</v>
      </c>
      <c r="BC206" s="23">
        <f t="shared" si="16"/>
        <v>674</v>
      </c>
      <c r="BD206" s="24"/>
    </row>
    <row r="207" spans="1:56" s="33" customFormat="1" ht="18" customHeight="1" x14ac:dyDescent="0.25">
      <c r="A207" s="13">
        <v>1</v>
      </c>
      <c r="B207" s="32"/>
      <c r="C207" s="89"/>
      <c r="D207" s="89"/>
      <c r="E207" s="27" t="s">
        <v>19</v>
      </c>
      <c r="F207" s="27">
        <f>ROUND('2019'!F207/4,2)</f>
        <v>0</v>
      </c>
      <c r="G207" s="27">
        <f>ROUND('2019'!G207/4,2)</f>
        <v>35886453.850000001</v>
      </c>
      <c r="H207" s="27">
        <f>ROUND('2019'!H207/4,2)</f>
        <v>4662695.63</v>
      </c>
      <c r="I207" s="27">
        <f>ROUND('2019'!I207/4,2)</f>
        <v>31223758.219999999</v>
      </c>
      <c r="J207" s="27">
        <f>ROUND('2019'!J207/4,2)</f>
        <v>0</v>
      </c>
      <c r="K207" s="27">
        <f>ROUND('2019'!K207/4,2)</f>
        <v>0</v>
      </c>
      <c r="L207" s="27">
        <f>ROUND('2019'!L207/4,2)</f>
        <v>98852733.209999993</v>
      </c>
      <c r="M207" s="27">
        <f>ROUND('2019'!M207/4,2)</f>
        <v>2336102.17</v>
      </c>
      <c r="N207" s="27">
        <f>ROUND('2019'!N207/4,2)</f>
        <v>0</v>
      </c>
      <c r="O207" s="27">
        <f>ROUND('2019'!O207/4,2)</f>
        <v>15992453.689999999</v>
      </c>
      <c r="P207" s="27">
        <f>ROUND('2019'!Q207/4,2)</f>
        <v>0</v>
      </c>
      <c r="Q207" s="27">
        <f>ROUND('2019'!R207/4,2)</f>
        <v>1280432.74</v>
      </c>
      <c r="R207" s="27">
        <f>ROUND('2019'!S207/4,2)</f>
        <v>162566.25</v>
      </c>
      <c r="S207" s="27">
        <f>ROUND('2019'!T207/4,2)</f>
        <v>1117866.49</v>
      </c>
      <c r="T207" s="27">
        <f>ROUND('2019'!U207/4,2)</f>
        <v>0</v>
      </c>
      <c r="U207" s="27">
        <f>ROUND('2019'!V207/4,2)</f>
        <v>0</v>
      </c>
      <c r="V207" s="27">
        <f>ROUND('2019'!W207/4,2)</f>
        <v>2582384.7799999998</v>
      </c>
      <c r="W207" s="27">
        <f>ROUND('2019'!X207/4,2)</f>
        <v>0</v>
      </c>
      <c r="X207" s="27">
        <f>ROUND('2019'!Y207/4,2)</f>
        <v>0</v>
      </c>
      <c r="Y207" s="27">
        <f>ROUND('2019'!Z207/4,2)</f>
        <v>649439.74</v>
      </c>
      <c r="Z207" s="27">
        <f>ROUND('2019'!AB207/4,2)</f>
        <v>0</v>
      </c>
      <c r="AA207" s="27">
        <f>ROUND('2019'!AC207/4,2)</f>
        <v>15387949.039999999</v>
      </c>
      <c r="AB207" s="27">
        <f>ROUND('2019'!AD207/4,2)</f>
        <v>1766060.63</v>
      </c>
      <c r="AC207" s="27">
        <f>ROUND('2019'!AE207/4,2)</f>
        <v>13621888.42</v>
      </c>
      <c r="AD207" s="27">
        <f>ROUND('2019'!AF207/4,2)</f>
        <v>0</v>
      </c>
      <c r="AE207" s="27">
        <f>ROUND('2019'!AG207/4,2)</f>
        <v>0</v>
      </c>
      <c r="AF207" s="27">
        <f>ROUND('2019'!AH207/4,2)</f>
        <v>48611852.25</v>
      </c>
      <c r="AG207" s="27">
        <f>ROUND('2019'!AI207/4,2)</f>
        <v>999132.93</v>
      </c>
      <c r="AH207" s="27">
        <f>ROUND('2019'!AJ207/4,2)</f>
        <v>0</v>
      </c>
      <c r="AI207" s="27">
        <f>ROUND('2019'!AK207/4,2)</f>
        <v>7387377.0899999999</v>
      </c>
      <c r="AJ207" s="27">
        <f>ROUND('2019'!AM207/4,2)</f>
        <v>0</v>
      </c>
      <c r="AK207" s="27">
        <f>ROUND('2019'!AN207/4,2)</f>
        <v>6093382.2400000002</v>
      </c>
      <c r="AL207" s="27">
        <f>ROUND('2019'!AO207/4,2)</f>
        <v>798052.5</v>
      </c>
      <c r="AM207" s="27">
        <f>ROUND('2019'!AP207/4,2)</f>
        <v>5295329.74</v>
      </c>
      <c r="AN207" s="27">
        <f>ROUND('2019'!AQ207/4,2)</f>
        <v>0</v>
      </c>
      <c r="AO207" s="27">
        <f>ROUND('2019'!AR207/4,2)</f>
        <v>0</v>
      </c>
      <c r="AP207" s="27">
        <f>ROUND('2019'!AS207/4,2)</f>
        <v>14946081.66</v>
      </c>
      <c r="AQ207" s="27">
        <f>ROUND('2019'!AT207/4,2)</f>
        <v>258768.24</v>
      </c>
      <c r="AR207" s="27">
        <f>ROUND('2019'!AU207/4,2)</f>
        <v>0</v>
      </c>
      <c r="AS207" s="27">
        <f>ROUND('2019'!AV207/4,2)</f>
        <v>3030718.81</v>
      </c>
      <c r="AT207" s="28">
        <f t="shared" si="19"/>
        <v>0</v>
      </c>
      <c r="AU207" s="29">
        <f t="shared" si="19"/>
        <v>58648217.870000005</v>
      </c>
      <c r="AV207" s="29">
        <f t="shared" si="19"/>
        <v>7389375.0099999998</v>
      </c>
      <c r="AW207" s="29">
        <f t="shared" si="18"/>
        <v>51258842.869999997</v>
      </c>
      <c r="AX207" s="29">
        <f t="shared" si="18"/>
        <v>0</v>
      </c>
      <c r="AY207" s="29">
        <f t="shared" si="18"/>
        <v>0</v>
      </c>
      <c r="AZ207" s="29">
        <f t="shared" si="16"/>
        <v>164993051.89999998</v>
      </c>
      <c r="BA207" s="29">
        <f t="shared" si="16"/>
        <v>3594003.34</v>
      </c>
      <c r="BB207" s="29">
        <f t="shared" si="16"/>
        <v>0</v>
      </c>
      <c r="BC207" s="29">
        <f t="shared" si="16"/>
        <v>27059989.329999998</v>
      </c>
      <c r="BD207" s="30">
        <f t="shared" si="20"/>
        <v>250701259.09999996</v>
      </c>
    </row>
    <row r="208" spans="1:56" s="25" customFormat="1" ht="30.75" customHeight="1" x14ac:dyDescent="0.25">
      <c r="A208" s="13">
        <v>1</v>
      </c>
      <c r="B208" s="20" t="s">
        <v>171</v>
      </c>
      <c r="C208" s="88">
        <v>105</v>
      </c>
      <c r="D208" s="88" t="s">
        <v>172</v>
      </c>
      <c r="E208" s="21" t="s">
        <v>18</v>
      </c>
      <c r="F208" s="21">
        <f>ROUND('2019'!F208/4,0)</f>
        <v>0</v>
      </c>
      <c r="G208" s="21">
        <f>ROUND('2019'!G208/4,0)</f>
        <v>0</v>
      </c>
      <c r="H208" s="21">
        <f>ROUND('2019'!H208/4,0)</f>
        <v>154</v>
      </c>
      <c r="I208" s="21">
        <f>ROUND('2019'!I208/4,0)</f>
        <v>0</v>
      </c>
      <c r="J208" s="21">
        <f>ROUND('2019'!J208/4,0)</f>
        <v>0</v>
      </c>
      <c r="K208" s="21">
        <f>ROUND('2019'!K208/4,0)</f>
        <v>0</v>
      </c>
      <c r="L208" s="21">
        <f>ROUND('2019'!L208/4,0)</f>
        <v>727</v>
      </c>
      <c r="M208" s="21">
        <f>ROUND('2019'!M208/4,0)</f>
        <v>45</v>
      </c>
      <c r="N208" s="21">
        <f>ROUND('2019'!N208/4,0)</f>
        <v>0</v>
      </c>
      <c r="O208" s="21">
        <f>ROUND('2019'!O208/4,0)</f>
        <v>588</v>
      </c>
      <c r="P208" s="21">
        <f>ROUND('2019'!Q208/4,0)</f>
        <v>0</v>
      </c>
      <c r="Q208" s="21">
        <f>ROUND('2019'!R208/4,0)</f>
        <v>0</v>
      </c>
      <c r="R208" s="21">
        <f>ROUND('2019'!S208/4,0)</f>
        <v>8</v>
      </c>
      <c r="S208" s="21">
        <f>ROUND('2019'!T208/4,0)</f>
        <v>0</v>
      </c>
      <c r="T208" s="21">
        <f>ROUND('2019'!U208/4,0)</f>
        <v>0</v>
      </c>
      <c r="U208" s="21">
        <f>ROUND('2019'!V208/4,0)</f>
        <v>0</v>
      </c>
      <c r="V208" s="21">
        <f>ROUND('2019'!W208/4,0)</f>
        <v>22</v>
      </c>
      <c r="W208" s="21">
        <f>ROUND('2019'!X208/4,0)</f>
        <v>1</v>
      </c>
      <c r="X208" s="21">
        <f>ROUND('2019'!Y208/4,0)</f>
        <v>0</v>
      </c>
      <c r="Y208" s="21">
        <f>ROUND('2019'!Z208/4,0)</f>
        <v>27</v>
      </c>
      <c r="Z208" s="21">
        <f>ROUND('2019'!AB208/4,0)</f>
        <v>0</v>
      </c>
      <c r="AA208" s="21">
        <f>ROUND('2019'!AC208/4,0)</f>
        <v>0</v>
      </c>
      <c r="AB208" s="21">
        <f>ROUND('2019'!AD208/4,0)</f>
        <v>66</v>
      </c>
      <c r="AC208" s="21">
        <f>ROUND('2019'!AE208/4,0)</f>
        <v>0</v>
      </c>
      <c r="AD208" s="21">
        <f>ROUND('2019'!AF208/4,0)</f>
        <v>0</v>
      </c>
      <c r="AE208" s="21">
        <f>ROUND('2019'!AG208/4,0)</f>
        <v>0</v>
      </c>
      <c r="AF208" s="21">
        <f>ROUND('2019'!AH208/4,0)</f>
        <v>284</v>
      </c>
      <c r="AG208" s="21">
        <f>ROUND('2019'!AI208/4,0)</f>
        <v>20</v>
      </c>
      <c r="AH208" s="21">
        <f>ROUND('2019'!AJ208/4,0)</f>
        <v>0</v>
      </c>
      <c r="AI208" s="21">
        <f>ROUND('2019'!AK208/4,0)</f>
        <v>258</v>
      </c>
      <c r="AJ208" s="21">
        <f>ROUND('2019'!AM208/4,0)</f>
        <v>0</v>
      </c>
      <c r="AK208" s="21">
        <f>ROUND('2019'!AN208/4,0)</f>
        <v>0</v>
      </c>
      <c r="AL208" s="21">
        <f>ROUND('2019'!AO208/4,0)</f>
        <v>23</v>
      </c>
      <c r="AM208" s="21">
        <f>ROUND('2019'!AP208/4,0)</f>
        <v>0</v>
      </c>
      <c r="AN208" s="21">
        <f>ROUND('2019'!AQ208/4,0)</f>
        <v>0</v>
      </c>
      <c r="AO208" s="21">
        <f>ROUND('2019'!AR208/4,0)</f>
        <v>0</v>
      </c>
      <c r="AP208" s="21">
        <f>ROUND('2019'!AS208/4,0)</f>
        <v>106</v>
      </c>
      <c r="AQ208" s="21">
        <f>ROUND('2019'!AT208/4,0)</f>
        <v>10</v>
      </c>
      <c r="AR208" s="21">
        <f>ROUND('2019'!AU208/4,0)</f>
        <v>0</v>
      </c>
      <c r="AS208" s="21">
        <f>ROUND('2019'!AV208/4,0)</f>
        <v>109</v>
      </c>
      <c r="AT208" s="22">
        <f t="shared" si="19"/>
        <v>0</v>
      </c>
      <c r="AU208" s="23">
        <f t="shared" si="19"/>
        <v>0</v>
      </c>
      <c r="AV208" s="23">
        <f t="shared" si="19"/>
        <v>251</v>
      </c>
      <c r="AW208" s="23">
        <f t="shared" si="18"/>
        <v>0</v>
      </c>
      <c r="AX208" s="23">
        <f t="shared" si="18"/>
        <v>0</v>
      </c>
      <c r="AY208" s="23">
        <f t="shared" si="18"/>
        <v>0</v>
      </c>
      <c r="AZ208" s="23">
        <f t="shared" si="16"/>
        <v>1139</v>
      </c>
      <c r="BA208" s="23">
        <f t="shared" si="16"/>
        <v>76</v>
      </c>
      <c r="BB208" s="23">
        <f t="shared" si="16"/>
        <v>0</v>
      </c>
      <c r="BC208" s="23">
        <f t="shared" si="16"/>
        <v>982</v>
      </c>
      <c r="BD208" s="24"/>
    </row>
    <row r="209" spans="1:56" s="33" customFormat="1" ht="39" customHeight="1" x14ac:dyDescent="0.25">
      <c r="A209" s="13">
        <v>1</v>
      </c>
      <c r="B209" s="32"/>
      <c r="C209" s="89"/>
      <c r="D209" s="89"/>
      <c r="E209" s="27" t="s">
        <v>19</v>
      </c>
      <c r="F209" s="27">
        <f>ROUND('2019'!F209/4,2)</f>
        <v>0</v>
      </c>
      <c r="G209" s="27">
        <f>ROUND('2019'!G209/4,2)</f>
        <v>759686.02</v>
      </c>
      <c r="H209" s="27">
        <f>ROUND('2019'!H209/4,2)</f>
        <v>759686.02</v>
      </c>
      <c r="I209" s="27">
        <f>ROUND('2019'!I209/4,2)</f>
        <v>0</v>
      </c>
      <c r="J209" s="27">
        <f>ROUND('2019'!J209/4,2)</f>
        <v>0</v>
      </c>
      <c r="K209" s="27">
        <f>ROUND('2019'!K209/4,2)</f>
        <v>0</v>
      </c>
      <c r="L209" s="27">
        <f>ROUND('2019'!L209/4,2)</f>
        <v>45282855.439999998</v>
      </c>
      <c r="M209" s="27">
        <f>ROUND('2019'!M209/4,2)</f>
        <v>3610831.51</v>
      </c>
      <c r="N209" s="27">
        <f>ROUND('2019'!N209/4,2)</f>
        <v>0</v>
      </c>
      <c r="O209" s="27">
        <f>ROUND('2019'!O209/4,2)</f>
        <v>21717864.170000002</v>
      </c>
      <c r="P209" s="27">
        <f>ROUND('2019'!Q209/4,2)</f>
        <v>0</v>
      </c>
      <c r="Q209" s="27">
        <f>ROUND('2019'!R209/4,2)</f>
        <v>23310.23</v>
      </c>
      <c r="R209" s="27">
        <f>ROUND('2019'!S209/4,2)</f>
        <v>23310.23</v>
      </c>
      <c r="S209" s="27">
        <f>ROUND('2019'!T209/4,2)</f>
        <v>0</v>
      </c>
      <c r="T209" s="27">
        <f>ROUND('2019'!U209/4,2)</f>
        <v>0</v>
      </c>
      <c r="U209" s="27">
        <f>ROUND('2019'!V209/4,2)</f>
        <v>0</v>
      </c>
      <c r="V209" s="27">
        <f>ROUND('2019'!W209/4,2)</f>
        <v>1219096.01</v>
      </c>
      <c r="W209" s="27">
        <f>ROUND('2019'!X209/4,2)</f>
        <v>120763.6</v>
      </c>
      <c r="X209" s="27">
        <f>ROUND('2019'!Y209/4,2)</f>
        <v>0</v>
      </c>
      <c r="Y209" s="27">
        <f>ROUND('2019'!Z209/4,2)</f>
        <v>1013500.33</v>
      </c>
      <c r="Z209" s="27">
        <f>ROUND('2019'!AB209/4,2)</f>
        <v>0</v>
      </c>
      <c r="AA209" s="27">
        <f>ROUND('2019'!AC209/4,2)</f>
        <v>278119.49</v>
      </c>
      <c r="AB209" s="27">
        <f>ROUND('2019'!AD209/4,2)</f>
        <v>278119.49</v>
      </c>
      <c r="AC209" s="27">
        <f>ROUND('2019'!AE209/4,2)</f>
        <v>0</v>
      </c>
      <c r="AD209" s="27">
        <f>ROUND('2019'!AF209/4,2)</f>
        <v>0</v>
      </c>
      <c r="AE209" s="27">
        <f>ROUND('2019'!AG209/4,2)</f>
        <v>0</v>
      </c>
      <c r="AF209" s="27">
        <f>ROUND('2019'!AH209/4,2)</f>
        <v>18149975.809999999</v>
      </c>
      <c r="AG209" s="27">
        <f>ROUND('2019'!AI209/4,2)</f>
        <v>1545774.02</v>
      </c>
      <c r="AH209" s="27">
        <f>ROUND('2019'!AJ209/4,2)</f>
        <v>0</v>
      </c>
      <c r="AI209" s="27">
        <f>ROUND('2019'!AK209/4,2)</f>
        <v>9555860.2400000002</v>
      </c>
      <c r="AJ209" s="27">
        <f>ROUND('2019'!AM209/4,2)</f>
        <v>0</v>
      </c>
      <c r="AK209" s="27">
        <f>ROUND('2019'!AN209/4,2)</f>
        <v>116167.82</v>
      </c>
      <c r="AL209" s="27">
        <f>ROUND('2019'!AO209/4,2)</f>
        <v>116167.82</v>
      </c>
      <c r="AM209" s="27">
        <f>ROUND('2019'!AP209/4,2)</f>
        <v>0</v>
      </c>
      <c r="AN209" s="27">
        <f>ROUND('2019'!AQ209/4,2)</f>
        <v>0</v>
      </c>
      <c r="AO209" s="27">
        <f>ROUND('2019'!AR209/4,2)</f>
        <v>0</v>
      </c>
      <c r="AP209" s="27">
        <f>ROUND('2019'!AS209/4,2)</f>
        <v>5994041.5700000003</v>
      </c>
      <c r="AQ209" s="27">
        <f>ROUND('2019'!AT209/4,2)</f>
        <v>760810.65</v>
      </c>
      <c r="AR209" s="27">
        <f>ROUND('2019'!AU209/4,2)</f>
        <v>0</v>
      </c>
      <c r="AS209" s="27">
        <f>ROUND('2019'!AV209/4,2)</f>
        <v>3909215.55</v>
      </c>
      <c r="AT209" s="28">
        <f t="shared" si="19"/>
        <v>0</v>
      </c>
      <c r="AU209" s="29">
        <f t="shared" si="19"/>
        <v>1177283.56</v>
      </c>
      <c r="AV209" s="29">
        <f t="shared" si="19"/>
        <v>1177283.56</v>
      </c>
      <c r="AW209" s="29">
        <f t="shared" si="18"/>
        <v>0</v>
      </c>
      <c r="AX209" s="29">
        <f t="shared" si="18"/>
        <v>0</v>
      </c>
      <c r="AY209" s="29">
        <f t="shared" si="18"/>
        <v>0</v>
      </c>
      <c r="AZ209" s="29">
        <f t="shared" si="16"/>
        <v>70645968.829999998</v>
      </c>
      <c r="BA209" s="29">
        <f t="shared" si="16"/>
        <v>6038179.7799999993</v>
      </c>
      <c r="BB209" s="29">
        <f t="shared" si="16"/>
        <v>0</v>
      </c>
      <c r="BC209" s="29">
        <f t="shared" si="16"/>
        <v>36196440.289999999</v>
      </c>
      <c r="BD209" s="30">
        <f t="shared" si="20"/>
        <v>108019692.68000001</v>
      </c>
    </row>
    <row r="210" spans="1:56" s="25" customFormat="1" ht="21" customHeight="1" x14ac:dyDescent="0.25">
      <c r="A210" s="13">
        <v>1</v>
      </c>
      <c r="B210" s="20" t="s">
        <v>173</v>
      </c>
      <c r="C210" s="88">
        <v>106</v>
      </c>
      <c r="D210" s="88" t="s">
        <v>174</v>
      </c>
      <c r="E210" s="21" t="s">
        <v>18</v>
      </c>
      <c r="F210" s="21">
        <f>ROUND('2019'!F210/4,0)</f>
        <v>0</v>
      </c>
      <c r="G210" s="21">
        <f>ROUND('2019'!G210/4,0)</f>
        <v>0</v>
      </c>
      <c r="H210" s="21">
        <f>ROUND('2019'!H210/4,0)</f>
        <v>1216</v>
      </c>
      <c r="I210" s="21">
        <f>ROUND('2019'!I210/4,0)</f>
        <v>237</v>
      </c>
      <c r="J210" s="21">
        <f>ROUND('2019'!J210/4,0)</f>
        <v>15</v>
      </c>
      <c r="K210" s="21">
        <f>ROUND('2019'!K210/4,0)</f>
        <v>0</v>
      </c>
      <c r="L210" s="21">
        <f>ROUND('2019'!L210/4,0)</f>
        <v>70</v>
      </c>
      <c r="M210" s="21">
        <f>ROUND('2019'!M210/4,0)</f>
        <v>0</v>
      </c>
      <c r="N210" s="21">
        <f>ROUND('2019'!N210/4,0)</f>
        <v>0</v>
      </c>
      <c r="O210" s="21">
        <f>ROUND('2019'!O210/4,0)</f>
        <v>0</v>
      </c>
      <c r="P210" s="21">
        <f>ROUND('2019'!Q210/4,0)</f>
        <v>0</v>
      </c>
      <c r="Q210" s="21">
        <f>ROUND('2019'!R210/4,0)</f>
        <v>0</v>
      </c>
      <c r="R210" s="21">
        <f>ROUND('2019'!S210/4,0)</f>
        <v>37</v>
      </c>
      <c r="S210" s="21">
        <f>ROUND('2019'!T210/4,0)</f>
        <v>7</v>
      </c>
      <c r="T210" s="21">
        <f>ROUND('2019'!U210/4,0)</f>
        <v>3</v>
      </c>
      <c r="U210" s="21">
        <f>ROUND('2019'!V210/4,0)</f>
        <v>0</v>
      </c>
      <c r="V210" s="21">
        <f>ROUND('2019'!W210/4,0)</f>
        <v>1</v>
      </c>
      <c r="W210" s="21">
        <f>ROUND('2019'!X210/4,0)</f>
        <v>0</v>
      </c>
      <c r="X210" s="21">
        <f>ROUND('2019'!Y210/4,0)</f>
        <v>0</v>
      </c>
      <c r="Y210" s="21">
        <f>ROUND('2019'!Z210/4,0)</f>
        <v>0</v>
      </c>
      <c r="Z210" s="21">
        <f>ROUND('2019'!AB210/4,0)</f>
        <v>0</v>
      </c>
      <c r="AA210" s="21">
        <f>ROUND('2019'!AC210/4,0)</f>
        <v>0</v>
      </c>
      <c r="AB210" s="21">
        <f>ROUND('2019'!AD210/4,0)</f>
        <v>463</v>
      </c>
      <c r="AC210" s="21">
        <f>ROUND('2019'!AE210/4,0)</f>
        <v>90</v>
      </c>
      <c r="AD210" s="21">
        <f>ROUND('2019'!AF210/4,0)</f>
        <v>4</v>
      </c>
      <c r="AE210" s="21">
        <f>ROUND('2019'!AG210/4,0)</f>
        <v>0</v>
      </c>
      <c r="AF210" s="21">
        <f>ROUND('2019'!AH210/4,0)</f>
        <v>17</v>
      </c>
      <c r="AG210" s="21">
        <f>ROUND('2019'!AI210/4,0)</f>
        <v>0</v>
      </c>
      <c r="AH210" s="21">
        <f>ROUND('2019'!AJ210/4,0)</f>
        <v>0</v>
      </c>
      <c r="AI210" s="21">
        <f>ROUND('2019'!AK210/4,0)</f>
        <v>0</v>
      </c>
      <c r="AJ210" s="21">
        <f>ROUND('2019'!AM210/4,0)</f>
        <v>0</v>
      </c>
      <c r="AK210" s="21">
        <f>ROUND('2019'!AN210/4,0)</f>
        <v>0</v>
      </c>
      <c r="AL210" s="21">
        <f>ROUND('2019'!AO210/4,0)</f>
        <v>211</v>
      </c>
      <c r="AM210" s="21">
        <f>ROUND('2019'!AP210/4,0)</f>
        <v>41</v>
      </c>
      <c r="AN210" s="21">
        <f>ROUND('2019'!AQ210/4,0)</f>
        <v>3</v>
      </c>
      <c r="AO210" s="21">
        <f>ROUND('2019'!AR210/4,0)</f>
        <v>0</v>
      </c>
      <c r="AP210" s="21">
        <f>ROUND('2019'!AS210/4,0)</f>
        <v>10</v>
      </c>
      <c r="AQ210" s="21">
        <f>ROUND('2019'!AT210/4,0)</f>
        <v>0</v>
      </c>
      <c r="AR210" s="21">
        <f>ROUND('2019'!AU210/4,0)</f>
        <v>0</v>
      </c>
      <c r="AS210" s="21">
        <f>ROUND('2019'!AV210/4,0)</f>
        <v>0</v>
      </c>
      <c r="AT210" s="22">
        <f t="shared" si="19"/>
        <v>0</v>
      </c>
      <c r="AU210" s="23">
        <f t="shared" si="19"/>
        <v>0</v>
      </c>
      <c r="AV210" s="23">
        <f t="shared" si="19"/>
        <v>1927</v>
      </c>
      <c r="AW210" s="23">
        <f t="shared" si="18"/>
        <v>375</v>
      </c>
      <c r="AX210" s="23">
        <f t="shared" si="18"/>
        <v>25</v>
      </c>
      <c r="AY210" s="23">
        <f t="shared" si="18"/>
        <v>0</v>
      </c>
      <c r="AZ210" s="23">
        <f t="shared" si="16"/>
        <v>98</v>
      </c>
      <c r="BA210" s="23">
        <f t="shared" si="16"/>
        <v>0</v>
      </c>
      <c r="BB210" s="23">
        <f t="shared" si="16"/>
        <v>0</v>
      </c>
      <c r="BC210" s="23">
        <f t="shared" si="16"/>
        <v>0</v>
      </c>
      <c r="BD210" s="24"/>
    </row>
    <row r="211" spans="1:56" s="33" customFormat="1" ht="15" customHeight="1" x14ac:dyDescent="0.25">
      <c r="A211" s="13">
        <v>1</v>
      </c>
      <c r="B211" s="32"/>
      <c r="C211" s="89"/>
      <c r="D211" s="89"/>
      <c r="E211" s="27" t="s">
        <v>19</v>
      </c>
      <c r="F211" s="27">
        <f>ROUND('2019'!F211/4,2)</f>
        <v>0</v>
      </c>
      <c r="G211" s="27">
        <f>ROUND('2019'!G211/4,2)</f>
        <v>2119665.2999999998</v>
      </c>
      <c r="H211" s="27">
        <f>ROUND('2019'!H211/4,2)</f>
        <v>1391423.87</v>
      </c>
      <c r="I211" s="27">
        <f>ROUND('2019'!I211/4,2)</f>
        <v>715853.11</v>
      </c>
      <c r="J211" s="27">
        <f>ROUND('2019'!J211/4,2)</f>
        <v>12388.33</v>
      </c>
      <c r="K211" s="27">
        <f>ROUND('2019'!K211/4,2)</f>
        <v>0</v>
      </c>
      <c r="L211" s="27">
        <f>ROUND('2019'!L211/4,2)</f>
        <v>2345360.42</v>
      </c>
      <c r="M211" s="27">
        <f>ROUND('2019'!M211/4,2)</f>
        <v>0</v>
      </c>
      <c r="N211" s="27">
        <f>ROUND('2019'!N211/4,2)</f>
        <v>0</v>
      </c>
      <c r="O211" s="27">
        <f>ROUND('2019'!O211/4,2)</f>
        <v>0</v>
      </c>
      <c r="P211" s="27">
        <f>ROUND('2019'!Q211/4,2)</f>
        <v>0</v>
      </c>
      <c r="Q211" s="27">
        <f>ROUND('2019'!R211/4,2)</f>
        <v>66211.03</v>
      </c>
      <c r="R211" s="27">
        <f>ROUND('2019'!S211/4,2)</f>
        <v>42232.75</v>
      </c>
      <c r="S211" s="27">
        <f>ROUND('2019'!T211/4,2)</f>
        <v>21727.7</v>
      </c>
      <c r="T211" s="27">
        <f>ROUND('2019'!U211/4,2)</f>
        <v>2250.58</v>
      </c>
      <c r="U211" s="27">
        <f>ROUND('2019'!V211/4,2)</f>
        <v>0</v>
      </c>
      <c r="V211" s="27">
        <f>ROUND('2019'!W211/4,2)</f>
        <v>6551.29</v>
      </c>
      <c r="W211" s="27">
        <f>ROUND('2019'!X211/4,2)</f>
        <v>0</v>
      </c>
      <c r="X211" s="27">
        <f>ROUND('2019'!Y211/4,2)</f>
        <v>0</v>
      </c>
      <c r="Y211" s="27">
        <f>ROUND('2019'!Z211/4,2)</f>
        <v>0</v>
      </c>
      <c r="Z211" s="27">
        <f>ROUND('2019'!AB211/4,2)</f>
        <v>0</v>
      </c>
      <c r="AA211" s="27">
        <f>ROUND('2019'!AC211/4,2)</f>
        <v>805088.69</v>
      </c>
      <c r="AB211" s="27">
        <f>ROUND('2019'!AD211/4,2)</f>
        <v>529360.05000000005</v>
      </c>
      <c r="AC211" s="27">
        <f>ROUND('2019'!AE211/4,2)</f>
        <v>272342.63</v>
      </c>
      <c r="AD211" s="27">
        <f>ROUND('2019'!AF211/4,2)</f>
        <v>3386.01</v>
      </c>
      <c r="AE211" s="27">
        <f>ROUND('2019'!AG211/4,2)</f>
        <v>0</v>
      </c>
      <c r="AF211" s="27">
        <f>ROUND('2019'!AH211/4,2)</f>
        <v>550308.03</v>
      </c>
      <c r="AG211" s="27">
        <f>ROUND('2019'!AI211/4,2)</f>
        <v>0</v>
      </c>
      <c r="AH211" s="27">
        <f>ROUND('2019'!AJ211/4,2)</f>
        <v>0</v>
      </c>
      <c r="AI211" s="27">
        <f>ROUND('2019'!AK211/4,2)</f>
        <v>0</v>
      </c>
      <c r="AJ211" s="27">
        <f>ROUND('2019'!AM211/4,2)</f>
        <v>0</v>
      </c>
      <c r="AK211" s="27">
        <f>ROUND('2019'!AN211/4,2)</f>
        <v>367459.84000000003</v>
      </c>
      <c r="AL211" s="27">
        <f>ROUND('2019'!AO211/4,2)</f>
        <v>241145.75</v>
      </c>
      <c r="AM211" s="27">
        <f>ROUND('2019'!AP211/4,2)</f>
        <v>124063.51</v>
      </c>
      <c r="AN211" s="27">
        <f>ROUND('2019'!AQ211/4,2)</f>
        <v>2250.58</v>
      </c>
      <c r="AO211" s="27">
        <f>ROUND('2019'!AR211/4,2)</f>
        <v>0</v>
      </c>
      <c r="AP211" s="27">
        <f>ROUND('2019'!AS211/4,2)</f>
        <v>373423.31</v>
      </c>
      <c r="AQ211" s="27">
        <f>ROUND('2019'!AT211/4,2)</f>
        <v>0</v>
      </c>
      <c r="AR211" s="27">
        <f>ROUND('2019'!AU211/4,2)</f>
        <v>0</v>
      </c>
      <c r="AS211" s="27">
        <f>ROUND('2019'!AV211/4,2)</f>
        <v>0</v>
      </c>
      <c r="AT211" s="28">
        <f t="shared" si="19"/>
        <v>0</v>
      </c>
      <c r="AU211" s="29">
        <f t="shared" si="19"/>
        <v>3358424.86</v>
      </c>
      <c r="AV211" s="29">
        <f t="shared" si="19"/>
        <v>2204162.42</v>
      </c>
      <c r="AW211" s="29">
        <f t="shared" si="18"/>
        <v>1133986.95</v>
      </c>
      <c r="AX211" s="29">
        <f t="shared" si="18"/>
        <v>20275.5</v>
      </c>
      <c r="AY211" s="29">
        <f t="shared" si="18"/>
        <v>0</v>
      </c>
      <c r="AZ211" s="29">
        <f t="shared" si="16"/>
        <v>3275643.05</v>
      </c>
      <c r="BA211" s="29">
        <f t="shared" si="16"/>
        <v>0</v>
      </c>
      <c r="BB211" s="29">
        <f t="shared" si="16"/>
        <v>0</v>
      </c>
      <c r="BC211" s="29">
        <f t="shared" si="16"/>
        <v>0</v>
      </c>
      <c r="BD211" s="30">
        <f t="shared" si="20"/>
        <v>6634067.9100000001</v>
      </c>
    </row>
    <row r="212" spans="1:56" s="25" customFormat="1" ht="25.5" customHeight="1" x14ac:dyDescent="0.25">
      <c r="A212" s="13">
        <v>1</v>
      </c>
      <c r="B212" s="20" t="s">
        <v>175</v>
      </c>
      <c r="C212" s="88">
        <v>107</v>
      </c>
      <c r="D212" s="88" t="s">
        <v>176</v>
      </c>
      <c r="E212" s="21" t="s">
        <v>18</v>
      </c>
      <c r="F212" s="21">
        <f>ROUND('2019'!F212/4,0)</f>
        <v>0</v>
      </c>
      <c r="G212" s="21">
        <f>ROUND('2019'!G212/4,0)</f>
        <v>0</v>
      </c>
      <c r="H212" s="21">
        <f>ROUND('2019'!H212/4,0)</f>
        <v>2051</v>
      </c>
      <c r="I212" s="21">
        <f>ROUND('2019'!I212/4,0)</f>
        <v>0</v>
      </c>
      <c r="J212" s="21">
        <f>ROUND('2019'!J212/4,0)</f>
        <v>0</v>
      </c>
      <c r="K212" s="21">
        <f>ROUND('2019'!K212/4,0)</f>
        <v>0</v>
      </c>
      <c r="L212" s="21">
        <f>ROUND('2019'!L212/4,0)</f>
        <v>261</v>
      </c>
      <c r="M212" s="21">
        <f>ROUND('2019'!M212/4,0)</f>
        <v>167</v>
      </c>
      <c r="N212" s="21">
        <f>ROUND('2019'!N212/4,0)</f>
        <v>0</v>
      </c>
      <c r="O212" s="21">
        <f>ROUND('2019'!O212/4,0)</f>
        <v>0</v>
      </c>
      <c r="P212" s="21">
        <f>ROUND('2019'!Q212/4,0)</f>
        <v>0</v>
      </c>
      <c r="Q212" s="21">
        <f>ROUND('2019'!R212/4,0)</f>
        <v>0</v>
      </c>
      <c r="R212" s="21">
        <f>ROUND('2019'!S212/4,0)</f>
        <v>56</v>
      </c>
      <c r="S212" s="21">
        <f>ROUND('2019'!T212/4,0)</f>
        <v>0</v>
      </c>
      <c r="T212" s="21">
        <f>ROUND('2019'!U212/4,0)</f>
        <v>0</v>
      </c>
      <c r="U212" s="21">
        <f>ROUND('2019'!V212/4,0)</f>
        <v>0</v>
      </c>
      <c r="V212" s="21">
        <f>ROUND('2019'!W212/4,0)</f>
        <v>6</v>
      </c>
      <c r="W212" s="21">
        <f>ROUND('2019'!X212/4,0)</f>
        <v>5</v>
      </c>
      <c r="X212" s="21">
        <f>ROUND('2019'!Y212/4,0)</f>
        <v>0</v>
      </c>
      <c r="Y212" s="21">
        <f>ROUND('2019'!Z212/4,0)</f>
        <v>0</v>
      </c>
      <c r="Z212" s="21">
        <f>ROUND('2019'!AB212/4,0)</f>
        <v>0</v>
      </c>
      <c r="AA212" s="21">
        <f>ROUND('2019'!AC212/4,0)</f>
        <v>0</v>
      </c>
      <c r="AB212" s="21">
        <f>ROUND('2019'!AD212/4,0)</f>
        <v>800</v>
      </c>
      <c r="AC212" s="21">
        <f>ROUND('2019'!AE212/4,0)</f>
        <v>0</v>
      </c>
      <c r="AD212" s="21">
        <f>ROUND('2019'!AF212/4,0)</f>
        <v>0</v>
      </c>
      <c r="AE212" s="21">
        <f>ROUND('2019'!AG212/4,0)</f>
        <v>0</v>
      </c>
      <c r="AF212" s="21">
        <f>ROUND('2019'!AH212/4,0)</f>
        <v>130</v>
      </c>
      <c r="AG212" s="21">
        <f>ROUND('2019'!AI212/4,0)</f>
        <v>80</v>
      </c>
      <c r="AH212" s="21">
        <f>ROUND('2019'!AJ212/4,0)</f>
        <v>0</v>
      </c>
      <c r="AI212" s="21">
        <f>ROUND('2019'!AK212/4,0)</f>
        <v>0</v>
      </c>
      <c r="AJ212" s="21">
        <f>ROUND('2019'!AM212/4,0)</f>
        <v>0</v>
      </c>
      <c r="AK212" s="21">
        <f>ROUND('2019'!AN212/4,0)</f>
        <v>0</v>
      </c>
      <c r="AL212" s="21">
        <f>ROUND('2019'!AO212/4,0)</f>
        <v>319</v>
      </c>
      <c r="AM212" s="21">
        <f>ROUND('2019'!AP212/4,0)</f>
        <v>0</v>
      </c>
      <c r="AN212" s="21">
        <f>ROUND('2019'!AQ212/4,0)</f>
        <v>0</v>
      </c>
      <c r="AO212" s="21">
        <f>ROUND('2019'!AR212/4,0)</f>
        <v>0</v>
      </c>
      <c r="AP212" s="21">
        <f>ROUND('2019'!AS212/4,0)</f>
        <v>37</v>
      </c>
      <c r="AQ212" s="21">
        <f>ROUND('2019'!AT212/4,0)</f>
        <v>31</v>
      </c>
      <c r="AR212" s="21">
        <f>ROUND('2019'!AU212/4,0)</f>
        <v>0</v>
      </c>
      <c r="AS212" s="21">
        <f>ROUND('2019'!AV212/4,0)</f>
        <v>0</v>
      </c>
      <c r="AT212" s="22">
        <f t="shared" si="19"/>
        <v>0</v>
      </c>
      <c r="AU212" s="23">
        <f t="shared" si="19"/>
        <v>0</v>
      </c>
      <c r="AV212" s="23">
        <f t="shared" si="19"/>
        <v>3226</v>
      </c>
      <c r="AW212" s="23">
        <f t="shared" si="18"/>
        <v>0</v>
      </c>
      <c r="AX212" s="23">
        <f t="shared" si="18"/>
        <v>0</v>
      </c>
      <c r="AY212" s="23">
        <f t="shared" si="18"/>
        <v>0</v>
      </c>
      <c r="AZ212" s="23">
        <f t="shared" si="16"/>
        <v>434</v>
      </c>
      <c r="BA212" s="23">
        <f t="shared" si="16"/>
        <v>283</v>
      </c>
      <c r="BB212" s="23">
        <f t="shared" si="16"/>
        <v>0</v>
      </c>
      <c r="BC212" s="23">
        <f t="shared" si="16"/>
        <v>0</v>
      </c>
      <c r="BD212" s="24"/>
    </row>
    <row r="213" spans="1:56" s="33" customFormat="1" ht="24" customHeight="1" x14ac:dyDescent="0.25">
      <c r="A213" s="13">
        <v>1</v>
      </c>
      <c r="B213" s="32"/>
      <c r="C213" s="89"/>
      <c r="D213" s="89"/>
      <c r="E213" s="27" t="s">
        <v>19</v>
      </c>
      <c r="F213" s="27">
        <f>ROUND('2019'!F213/4,2)</f>
        <v>0</v>
      </c>
      <c r="G213" s="27">
        <f>ROUND('2019'!G213/4,2)</f>
        <v>2921853.43</v>
      </c>
      <c r="H213" s="27">
        <f>ROUND('2019'!H213/4,2)</f>
        <v>1311910.8600000001</v>
      </c>
      <c r="I213" s="27">
        <f>ROUND('2019'!I213/4,2)</f>
        <v>1609942.57</v>
      </c>
      <c r="J213" s="27">
        <f>ROUND('2019'!J213/4,2)</f>
        <v>0</v>
      </c>
      <c r="K213" s="27">
        <f>ROUND('2019'!K213/4,2)</f>
        <v>0</v>
      </c>
      <c r="L213" s="27">
        <f>ROUND('2019'!L213/4,2)</f>
        <v>58181078.759999998</v>
      </c>
      <c r="M213" s="27">
        <f>ROUND('2019'!M213/4,2)</f>
        <v>46339808.689999998</v>
      </c>
      <c r="N213" s="27">
        <f>ROUND('2019'!N213/4,2)</f>
        <v>0</v>
      </c>
      <c r="O213" s="27">
        <f>ROUND('2019'!O213/4,2)</f>
        <v>0</v>
      </c>
      <c r="P213" s="27">
        <f>ROUND('2019'!Q213/4,2)</f>
        <v>0</v>
      </c>
      <c r="Q213" s="27">
        <f>ROUND('2019'!R213/4,2)</f>
        <v>61145.35</v>
      </c>
      <c r="R213" s="27">
        <f>ROUND('2019'!S213/4,2)</f>
        <v>35566.660000000003</v>
      </c>
      <c r="S213" s="27">
        <f>ROUND('2019'!T213/4,2)</f>
        <v>25578.69</v>
      </c>
      <c r="T213" s="27">
        <f>ROUND('2019'!U213/4,2)</f>
        <v>0</v>
      </c>
      <c r="U213" s="27">
        <f>ROUND('2019'!V213/4,2)</f>
        <v>0</v>
      </c>
      <c r="V213" s="27">
        <f>ROUND('2019'!W213/4,2)</f>
        <v>1258492.56</v>
      </c>
      <c r="W213" s="27">
        <f>ROUND('2019'!X213/4,2)</f>
        <v>1180130.95</v>
      </c>
      <c r="X213" s="27">
        <f>ROUND('2019'!Y213/4,2)</f>
        <v>0</v>
      </c>
      <c r="Y213" s="27">
        <f>ROUND('2019'!Z213/4,2)</f>
        <v>0</v>
      </c>
      <c r="Z213" s="27">
        <f>ROUND('2019'!AB213/4,2)</f>
        <v>0</v>
      </c>
      <c r="AA213" s="27">
        <f>ROUND('2019'!AC213/4,2)</f>
        <v>1238431.77</v>
      </c>
      <c r="AB213" s="27">
        <f>ROUND('2019'!AD213/4,2)</f>
        <v>525669.31000000006</v>
      </c>
      <c r="AC213" s="27">
        <f>ROUND('2019'!AE213/4,2)</f>
        <v>712762.46</v>
      </c>
      <c r="AD213" s="27">
        <f>ROUND('2019'!AF213/4,2)</f>
        <v>0</v>
      </c>
      <c r="AE213" s="27">
        <f>ROUND('2019'!AG213/4,2)</f>
        <v>0</v>
      </c>
      <c r="AF213" s="27">
        <f>ROUND('2019'!AH213/4,2)</f>
        <v>28945328.699999999</v>
      </c>
      <c r="AG213" s="27">
        <f>ROUND('2019'!AI213/4,2)</f>
        <v>22894540.449999999</v>
      </c>
      <c r="AH213" s="27">
        <f>ROUND('2019'!AJ213/4,2)</f>
        <v>0</v>
      </c>
      <c r="AI213" s="27">
        <f>ROUND('2019'!AK213/4,2)</f>
        <v>0</v>
      </c>
      <c r="AJ213" s="27">
        <f>ROUND('2019'!AM213/4,2)</f>
        <v>0</v>
      </c>
      <c r="AK213" s="27">
        <f>ROUND('2019'!AN213/4,2)</f>
        <v>441674.68</v>
      </c>
      <c r="AL213" s="27">
        <f>ROUND('2019'!AO213/4,2)</f>
        <v>201899.38</v>
      </c>
      <c r="AM213" s="27">
        <f>ROUND('2019'!AP213/4,2)</f>
        <v>239775.3</v>
      </c>
      <c r="AN213" s="27">
        <f>ROUND('2019'!AQ213/4,2)</f>
        <v>0</v>
      </c>
      <c r="AO213" s="27">
        <f>ROUND('2019'!AR213/4,2)</f>
        <v>0</v>
      </c>
      <c r="AP213" s="27">
        <f>ROUND('2019'!AS213/4,2)</f>
        <v>8422219.3900000006</v>
      </c>
      <c r="AQ213" s="27">
        <f>ROUND('2019'!AT213/4,2)</f>
        <v>8260916.6600000001</v>
      </c>
      <c r="AR213" s="27">
        <f>ROUND('2019'!AU213/4,2)</f>
        <v>0</v>
      </c>
      <c r="AS213" s="27">
        <f>ROUND('2019'!AV213/4,2)</f>
        <v>0</v>
      </c>
      <c r="AT213" s="28">
        <f t="shared" si="19"/>
        <v>0</v>
      </c>
      <c r="AU213" s="29">
        <f t="shared" si="19"/>
        <v>4663105.2300000004</v>
      </c>
      <c r="AV213" s="29">
        <f t="shared" si="19"/>
        <v>2075046.2100000002</v>
      </c>
      <c r="AW213" s="29">
        <f t="shared" si="18"/>
        <v>2588059.02</v>
      </c>
      <c r="AX213" s="29">
        <f t="shared" si="18"/>
        <v>0</v>
      </c>
      <c r="AY213" s="29">
        <f t="shared" si="18"/>
        <v>0</v>
      </c>
      <c r="AZ213" s="29">
        <f t="shared" si="16"/>
        <v>96807119.409999996</v>
      </c>
      <c r="BA213" s="29">
        <f t="shared" si="16"/>
        <v>78675396.75</v>
      </c>
      <c r="BB213" s="29">
        <f t="shared" si="16"/>
        <v>0</v>
      </c>
      <c r="BC213" s="29">
        <f t="shared" si="16"/>
        <v>0</v>
      </c>
      <c r="BD213" s="30">
        <f t="shared" si="20"/>
        <v>101470224.64</v>
      </c>
    </row>
    <row r="214" spans="1:56" s="25" customFormat="1" ht="25.2" customHeight="1" x14ac:dyDescent="0.25">
      <c r="A214" s="13">
        <v>1</v>
      </c>
      <c r="B214" s="20" t="s">
        <v>177</v>
      </c>
      <c r="C214" s="88">
        <v>108</v>
      </c>
      <c r="D214" s="88" t="s">
        <v>178</v>
      </c>
      <c r="E214" s="21" t="s">
        <v>18</v>
      </c>
      <c r="F214" s="21">
        <f>ROUND('2019'!F214/4,0)</f>
        <v>0</v>
      </c>
      <c r="G214" s="21">
        <f>ROUND('2019'!G214/4,0)</f>
        <v>0</v>
      </c>
      <c r="H214" s="21">
        <f>ROUND('2019'!H214/4,0)</f>
        <v>647</v>
      </c>
      <c r="I214" s="21">
        <f>ROUND('2019'!I214/4,0)</f>
        <v>0</v>
      </c>
      <c r="J214" s="21">
        <f>ROUND('2019'!J214/4,0)</f>
        <v>0</v>
      </c>
      <c r="K214" s="21">
        <f>ROUND('2019'!K214/4,0)</f>
        <v>0</v>
      </c>
      <c r="L214" s="21">
        <f>ROUND('2019'!L214/4,0)</f>
        <v>34</v>
      </c>
      <c r="M214" s="21">
        <f>ROUND('2019'!M214/4,0)</f>
        <v>0</v>
      </c>
      <c r="N214" s="21">
        <f>ROUND('2019'!N214/4,0)</f>
        <v>0</v>
      </c>
      <c r="O214" s="21">
        <f>ROUND('2019'!O214/4,0)</f>
        <v>36</v>
      </c>
      <c r="P214" s="21">
        <f>ROUND('2019'!Q214/4,0)</f>
        <v>0</v>
      </c>
      <c r="Q214" s="21">
        <f>ROUND('2019'!R214/4,0)</f>
        <v>0</v>
      </c>
      <c r="R214" s="21">
        <f>ROUND('2019'!S214/4,0)</f>
        <v>27</v>
      </c>
      <c r="S214" s="21">
        <f>ROUND('2019'!T214/4,0)</f>
        <v>0</v>
      </c>
      <c r="T214" s="21">
        <f>ROUND('2019'!U214/4,0)</f>
        <v>0</v>
      </c>
      <c r="U214" s="21">
        <f>ROUND('2019'!V214/4,0)</f>
        <v>0</v>
      </c>
      <c r="V214" s="21">
        <f>ROUND('2019'!W214/4,0)</f>
        <v>2</v>
      </c>
      <c r="W214" s="21">
        <f>ROUND('2019'!X214/4,0)</f>
        <v>0</v>
      </c>
      <c r="X214" s="21">
        <f>ROUND('2019'!Y214/4,0)</f>
        <v>0</v>
      </c>
      <c r="Y214" s="21">
        <f>ROUND('2019'!Z214/4,0)</f>
        <v>2</v>
      </c>
      <c r="Z214" s="21">
        <f>ROUND('2019'!AB214/4,0)</f>
        <v>0</v>
      </c>
      <c r="AA214" s="21">
        <f>ROUND('2019'!AC214/4,0)</f>
        <v>0</v>
      </c>
      <c r="AB214" s="21">
        <f>ROUND('2019'!AD214/4,0)</f>
        <v>148</v>
      </c>
      <c r="AC214" s="21">
        <f>ROUND('2019'!AE214/4,0)</f>
        <v>0</v>
      </c>
      <c r="AD214" s="21">
        <f>ROUND('2019'!AF214/4,0)</f>
        <v>0</v>
      </c>
      <c r="AE214" s="21">
        <f>ROUND('2019'!AG214/4,0)</f>
        <v>0</v>
      </c>
      <c r="AF214" s="21">
        <f>ROUND('2019'!AH214/4,0)</f>
        <v>10</v>
      </c>
      <c r="AG214" s="21">
        <f>ROUND('2019'!AI214/4,0)</f>
        <v>0</v>
      </c>
      <c r="AH214" s="21">
        <f>ROUND('2019'!AJ214/4,0)</f>
        <v>0</v>
      </c>
      <c r="AI214" s="21">
        <f>ROUND('2019'!AK214/4,0)</f>
        <v>13</v>
      </c>
      <c r="AJ214" s="21">
        <f>ROUND('2019'!AM214/4,0)</f>
        <v>0</v>
      </c>
      <c r="AK214" s="21">
        <f>ROUND('2019'!AN214/4,0)</f>
        <v>0</v>
      </c>
      <c r="AL214" s="21">
        <f>ROUND('2019'!AO214/4,0)</f>
        <v>141</v>
      </c>
      <c r="AM214" s="21">
        <f>ROUND('2019'!AP214/4,0)</f>
        <v>0</v>
      </c>
      <c r="AN214" s="21">
        <f>ROUND('2019'!AQ214/4,0)</f>
        <v>0</v>
      </c>
      <c r="AO214" s="21">
        <f>ROUND('2019'!AR214/4,0)</f>
        <v>0</v>
      </c>
      <c r="AP214" s="21">
        <f>ROUND('2019'!AS214/4,0)</f>
        <v>7</v>
      </c>
      <c r="AQ214" s="21">
        <f>ROUND('2019'!AT214/4,0)</f>
        <v>0</v>
      </c>
      <c r="AR214" s="21">
        <f>ROUND('2019'!AU214/4,0)</f>
        <v>0</v>
      </c>
      <c r="AS214" s="21">
        <f>ROUND('2019'!AV214/4,0)</f>
        <v>2</v>
      </c>
      <c r="AT214" s="22">
        <f t="shared" si="19"/>
        <v>0</v>
      </c>
      <c r="AU214" s="23">
        <f t="shared" si="19"/>
        <v>0</v>
      </c>
      <c r="AV214" s="23">
        <f t="shared" si="19"/>
        <v>963</v>
      </c>
      <c r="AW214" s="23">
        <f t="shared" si="18"/>
        <v>0</v>
      </c>
      <c r="AX214" s="23">
        <f t="shared" si="18"/>
        <v>0</v>
      </c>
      <c r="AY214" s="23">
        <f t="shared" si="18"/>
        <v>0</v>
      </c>
      <c r="AZ214" s="23">
        <f t="shared" si="16"/>
        <v>53</v>
      </c>
      <c r="BA214" s="23">
        <f t="shared" si="16"/>
        <v>0</v>
      </c>
      <c r="BB214" s="23">
        <f t="shared" si="16"/>
        <v>0</v>
      </c>
      <c r="BC214" s="23">
        <f t="shared" si="16"/>
        <v>53</v>
      </c>
      <c r="BD214" s="24"/>
    </row>
    <row r="215" spans="1:56" s="33" customFormat="1" ht="30" customHeight="1" x14ac:dyDescent="0.25">
      <c r="A215" s="13">
        <v>1</v>
      </c>
      <c r="B215" s="32"/>
      <c r="C215" s="89"/>
      <c r="D215" s="89"/>
      <c r="E215" s="27" t="s">
        <v>19</v>
      </c>
      <c r="F215" s="27">
        <f>ROUND('2019'!F215/4,2)</f>
        <v>0</v>
      </c>
      <c r="G215" s="27">
        <f>ROUND('2019'!G215/4,2)</f>
        <v>382355.82</v>
      </c>
      <c r="H215" s="27">
        <f>ROUND('2019'!H215/4,2)</f>
        <v>382355.82</v>
      </c>
      <c r="I215" s="27">
        <f>ROUND('2019'!I215/4,2)</f>
        <v>0</v>
      </c>
      <c r="J215" s="27">
        <f>ROUND('2019'!J215/4,2)</f>
        <v>0</v>
      </c>
      <c r="K215" s="27">
        <f>ROUND('2019'!K215/4,2)</f>
        <v>0</v>
      </c>
      <c r="L215" s="27">
        <f>ROUND('2019'!L215/4,2)</f>
        <v>1397707.58</v>
      </c>
      <c r="M215" s="27">
        <f>ROUND('2019'!M215/4,2)</f>
        <v>0</v>
      </c>
      <c r="N215" s="27">
        <f>ROUND('2019'!N215/4,2)</f>
        <v>0</v>
      </c>
      <c r="O215" s="27">
        <f>ROUND('2019'!O215/4,2)</f>
        <v>742447.3</v>
      </c>
      <c r="P215" s="27">
        <f>ROUND('2019'!Q215/4,2)</f>
        <v>0</v>
      </c>
      <c r="Q215" s="27">
        <f>ROUND('2019'!R215/4,2)</f>
        <v>15931.49</v>
      </c>
      <c r="R215" s="27">
        <f>ROUND('2019'!S215/4,2)</f>
        <v>15931.49</v>
      </c>
      <c r="S215" s="27">
        <f>ROUND('2019'!T215/4,2)</f>
        <v>0</v>
      </c>
      <c r="T215" s="27">
        <f>ROUND('2019'!U215/4,2)</f>
        <v>0</v>
      </c>
      <c r="U215" s="27">
        <f>ROUND('2019'!V215/4,2)</f>
        <v>0</v>
      </c>
      <c r="V215" s="27">
        <f>ROUND('2019'!W215/4,2)</f>
        <v>88884.43</v>
      </c>
      <c r="W215" s="27">
        <f>ROUND('2019'!X215/4,2)</f>
        <v>0</v>
      </c>
      <c r="X215" s="27">
        <f>ROUND('2019'!Y215/4,2)</f>
        <v>0</v>
      </c>
      <c r="Y215" s="27">
        <f>ROUND('2019'!Z215/4,2)</f>
        <v>53190.26</v>
      </c>
      <c r="Z215" s="27">
        <f>ROUND('2019'!AB215/4,2)</f>
        <v>0</v>
      </c>
      <c r="AA215" s="27">
        <f>ROUND('2019'!AC215/4,2)</f>
        <v>87623.21</v>
      </c>
      <c r="AB215" s="27">
        <f>ROUND('2019'!AD215/4,2)</f>
        <v>87623.21</v>
      </c>
      <c r="AC215" s="27">
        <f>ROUND('2019'!AE215/4,2)</f>
        <v>0</v>
      </c>
      <c r="AD215" s="27">
        <f>ROUND('2019'!AF215/4,2)</f>
        <v>0</v>
      </c>
      <c r="AE215" s="27">
        <f>ROUND('2019'!AG215/4,2)</f>
        <v>0</v>
      </c>
      <c r="AF215" s="27">
        <f>ROUND('2019'!AH215/4,2)</f>
        <v>417756.8</v>
      </c>
      <c r="AG215" s="27">
        <f>ROUND('2019'!AI215/4,2)</f>
        <v>0</v>
      </c>
      <c r="AH215" s="27">
        <f>ROUND('2019'!AJ215/4,2)</f>
        <v>0</v>
      </c>
      <c r="AI215" s="27">
        <f>ROUND('2019'!AK215/4,2)</f>
        <v>268167.53000000003</v>
      </c>
      <c r="AJ215" s="27">
        <f>ROUND('2019'!AM215/4,2)</f>
        <v>0</v>
      </c>
      <c r="AK215" s="27">
        <f>ROUND('2019'!AN215/4,2)</f>
        <v>83071.360000000001</v>
      </c>
      <c r="AL215" s="27">
        <f>ROUND('2019'!AO215/4,2)</f>
        <v>83071.360000000001</v>
      </c>
      <c r="AM215" s="27">
        <f>ROUND('2019'!AP215/4,2)</f>
        <v>0</v>
      </c>
      <c r="AN215" s="27">
        <f>ROUND('2019'!AQ215/4,2)</f>
        <v>0</v>
      </c>
      <c r="AO215" s="27">
        <f>ROUND('2019'!AR215/4,2)</f>
        <v>0</v>
      </c>
      <c r="AP215" s="27">
        <f>ROUND('2019'!AS215/4,2)</f>
        <v>317761.82</v>
      </c>
      <c r="AQ215" s="27">
        <f>ROUND('2019'!AT215/4,2)</f>
        <v>0</v>
      </c>
      <c r="AR215" s="27">
        <f>ROUND('2019'!AU215/4,2)</f>
        <v>0</v>
      </c>
      <c r="AS215" s="27">
        <f>ROUND('2019'!AV215/4,2)</f>
        <v>44325.21</v>
      </c>
      <c r="AT215" s="28">
        <f t="shared" si="19"/>
        <v>0</v>
      </c>
      <c r="AU215" s="29">
        <f t="shared" si="19"/>
        <v>568981.88</v>
      </c>
      <c r="AV215" s="29">
        <f t="shared" si="19"/>
        <v>568981.88</v>
      </c>
      <c r="AW215" s="29">
        <f t="shared" si="18"/>
        <v>0</v>
      </c>
      <c r="AX215" s="29">
        <f t="shared" si="18"/>
        <v>0</v>
      </c>
      <c r="AY215" s="29">
        <f t="shared" si="18"/>
        <v>0</v>
      </c>
      <c r="AZ215" s="29">
        <f t="shared" si="16"/>
        <v>2222110.63</v>
      </c>
      <c r="BA215" s="29">
        <f t="shared" si="16"/>
        <v>0</v>
      </c>
      <c r="BB215" s="29">
        <f t="shared" si="16"/>
        <v>0</v>
      </c>
      <c r="BC215" s="29">
        <f t="shared" si="16"/>
        <v>1108130.3</v>
      </c>
      <c r="BD215" s="30">
        <f t="shared" si="20"/>
        <v>3899222.8099999996</v>
      </c>
    </row>
    <row r="216" spans="1:56" s="25" customFormat="1" ht="29.25" customHeight="1" x14ac:dyDescent="0.25">
      <c r="A216" s="13">
        <v>1</v>
      </c>
      <c r="B216" s="20" t="s">
        <v>179</v>
      </c>
      <c r="C216" s="88">
        <v>109</v>
      </c>
      <c r="D216" s="88" t="s">
        <v>180</v>
      </c>
      <c r="E216" s="21" t="s">
        <v>18</v>
      </c>
      <c r="F216" s="21">
        <f>ROUND('2019'!F216/4,0)</f>
        <v>0</v>
      </c>
      <c r="G216" s="21">
        <f>ROUND('2019'!G216/4,0)</f>
        <v>0</v>
      </c>
      <c r="H216" s="21">
        <f>ROUND('2019'!H216/4,0)</f>
        <v>2167</v>
      </c>
      <c r="I216" s="21">
        <f>ROUND('2019'!I216/4,0)</f>
        <v>2028</v>
      </c>
      <c r="J216" s="21">
        <f>ROUND('2019'!J216/4,0)</f>
        <v>0</v>
      </c>
      <c r="K216" s="21">
        <f>ROUND('2019'!K216/4,0)</f>
        <v>0</v>
      </c>
      <c r="L216" s="21">
        <f>ROUND('2019'!L216/4,0)</f>
        <v>0</v>
      </c>
      <c r="M216" s="21">
        <f>ROUND('2019'!M216/4,0)</f>
        <v>0</v>
      </c>
      <c r="N216" s="21">
        <f>ROUND('2019'!N216/4,0)</f>
        <v>0</v>
      </c>
      <c r="O216" s="21">
        <f>ROUND('2019'!O216/4,0)</f>
        <v>21</v>
      </c>
      <c r="P216" s="21">
        <f>ROUND('2019'!Q216/4,0)</f>
        <v>0</v>
      </c>
      <c r="Q216" s="21">
        <f>ROUND('2019'!R216/4,0)</f>
        <v>0</v>
      </c>
      <c r="R216" s="21">
        <f>ROUND('2019'!S216/4,0)</f>
        <v>105</v>
      </c>
      <c r="S216" s="21">
        <f>ROUND('2019'!T216/4,0)</f>
        <v>86</v>
      </c>
      <c r="T216" s="21">
        <f>ROUND('2019'!U216/4,0)</f>
        <v>0</v>
      </c>
      <c r="U216" s="21">
        <f>ROUND('2019'!V216/4,0)</f>
        <v>0</v>
      </c>
      <c r="V216" s="21">
        <f>ROUND('2019'!W216/4,0)</f>
        <v>0</v>
      </c>
      <c r="W216" s="21">
        <f>ROUND('2019'!X216/4,0)</f>
        <v>0</v>
      </c>
      <c r="X216" s="21">
        <f>ROUND('2019'!Y216/4,0)</f>
        <v>0</v>
      </c>
      <c r="Y216" s="21">
        <f>ROUND('2019'!Z216/4,0)</f>
        <v>1</v>
      </c>
      <c r="Z216" s="21">
        <f>ROUND('2019'!AB216/4,0)</f>
        <v>0</v>
      </c>
      <c r="AA216" s="21">
        <f>ROUND('2019'!AC216/4,0)</f>
        <v>0</v>
      </c>
      <c r="AB216" s="21">
        <f>ROUND('2019'!AD216/4,0)</f>
        <v>774</v>
      </c>
      <c r="AC216" s="21">
        <f>ROUND('2019'!AE216/4,0)</f>
        <v>653</v>
      </c>
      <c r="AD216" s="21">
        <f>ROUND('2019'!AF216/4,0)</f>
        <v>0</v>
      </c>
      <c r="AE216" s="21">
        <f>ROUND('2019'!AG216/4,0)</f>
        <v>0</v>
      </c>
      <c r="AF216" s="21">
        <f>ROUND('2019'!AH216/4,0)</f>
        <v>0</v>
      </c>
      <c r="AG216" s="21">
        <f>ROUND('2019'!AI216/4,0)</f>
        <v>0</v>
      </c>
      <c r="AH216" s="21">
        <f>ROUND('2019'!AJ216/4,0)</f>
        <v>0</v>
      </c>
      <c r="AI216" s="21">
        <f>ROUND('2019'!AK216/4,0)</f>
        <v>7</v>
      </c>
      <c r="AJ216" s="21">
        <f>ROUND('2019'!AM216/4,0)</f>
        <v>0</v>
      </c>
      <c r="AK216" s="21">
        <f>ROUND('2019'!AN216/4,0)</f>
        <v>0</v>
      </c>
      <c r="AL216" s="21">
        <f>ROUND('2019'!AO216/4,0)</f>
        <v>555</v>
      </c>
      <c r="AM216" s="21">
        <f>ROUND('2019'!AP216/4,0)</f>
        <v>683</v>
      </c>
      <c r="AN216" s="21">
        <f>ROUND('2019'!AQ216/4,0)</f>
        <v>0</v>
      </c>
      <c r="AO216" s="21">
        <f>ROUND('2019'!AR216/4,0)</f>
        <v>0</v>
      </c>
      <c r="AP216" s="21">
        <f>ROUND('2019'!AS216/4,0)</f>
        <v>0</v>
      </c>
      <c r="AQ216" s="21">
        <f>ROUND('2019'!AT216/4,0)</f>
        <v>0</v>
      </c>
      <c r="AR216" s="21">
        <f>ROUND('2019'!AU216/4,0)</f>
        <v>0</v>
      </c>
      <c r="AS216" s="21">
        <f>ROUND('2019'!AV216/4,0)</f>
        <v>7</v>
      </c>
      <c r="AT216" s="22">
        <f t="shared" si="19"/>
        <v>0</v>
      </c>
      <c r="AU216" s="23">
        <f t="shared" si="19"/>
        <v>0</v>
      </c>
      <c r="AV216" s="23">
        <f t="shared" si="19"/>
        <v>3601</v>
      </c>
      <c r="AW216" s="23">
        <f t="shared" si="18"/>
        <v>3450</v>
      </c>
      <c r="AX216" s="23">
        <f t="shared" si="18"/>
        <v>0</v>
      </c>
      <c r="AY216" s="23">
        <f t="shared" si="18"/>
        <v>0</v>
      </c>
      <c r="AZ216" s="23">
        <f t="shared" si="18"/>
        <v>0</v>
      </c>
      <c r="BA216" s="23">
        <f t="shared" si="18"/>
        <v>0</v>
      </c>
      <c r="BB216" s="23">
        <f t="shared" si="18"/>
        <v>0</v>
      </c>
      <c r="BC216" s="23">
        <f t="shared" si="18"/>
        <v>36</v>
      </c>
      <c r="BD216" s="24"/>
    </row>
    <row r="217" spans="1:56" s="33" customFormat="1" ht="21.75" customHeight="1" x14ac:dyDescent="0.25">
      <c r="A217" s="13">
        <v>1</v>
      </c>
      <c r="B217" s="32"/>
      <c r="C217" s="89"/>
      <c r="D217" s="89"/>
      <c r="E217" s="27" t="s">
        <v>19</v>
      </c>
      <c r="F217" s="27">
        <f>ROUND('2019'!F217/4,2)</f>
        <v>0</v>
      </c>
      <c r="G217" s="27">
        <f>ROUND('2019'!G217/4,2)</f>
        <v>1133822.8</v>
      </c>
      <c r="H217" s="27">
        <f>ROUND('2019'!H217/4,2)</f>
        <v>699290.43</v>
      </c>
      <c r="I217" s="27">
        <f>ROUND('2019'!I217/4,2)</f>
        <v>434532.38</v>
      </c>
      <c r="J217" s="27">
        <f>ROUND('2019'!J217/4,2)</f>
        <v>0</v>
      </c>
      <c r="K217" s="27">
        <f>ROUND('2019'!K217/4,2)</f>
        <v>0</v>
      </c>
      <c r="L217" s="27">
        <f>ROUND('2019'!L217/4,2)</f>
        <v>0</v>
      </c>
      <c r="M217" s="27">
        <f>ROUND('2019'!M217/4,2)</f>
        <v>0</v>
      </c>
      <c r="N217" s="27">
        <f>ROUND('2019'!N217/4,2)</f>
        <v>0</v>
      </c>
      <c r="O217" s="27">
        <f>ROUND('2019'!O217/4,2)</f>
        <v>2357969.7999999998</v>
      </c>
      <c r="P217" s="27">
        <f>ROUND('2019'!Q217/4,2)</f>
        <v>0</v>
      </c>
      <c r="Q217" s="27">
        <f>ROUND('2019'!R217/4,2)</f>
        <v>52810.95</v>
      </c>
      <c r="R217" s="27">
        <f>ROUND('2019'!S217/4,2)</f>
        <v>33686.75</v>
      </c>
      <c r="S217" s="27">
        <f>ROUND('2019'!T217/4,2)</f>
        <v>19124.2</v>
      </c>
      <c r="T217" s="27">
        <f>ROUND('2019'!U217/4,2)</f>
        <v>0</v>
      </c>
      <c r="U217" s="27">
        <f>ROUND('2019'!V217/4,2)</f>
        <v>0</v>
      </c>
      <c r="V217" s="27">
        <f>ROUND('2019'!W217/4,2)</f>
        <v>0</v>
      </c>
      <c r="W217" s="27">
        <f>ROUND('2019'!X217/4,2)</f>
        <v>0</v>
      </c>
      <c r="X217" s="27">
        <f>ROUND('2019'!Y217/4,2)</f>
        <v>0</v>
      </c>
      <c r="Y217" s="27">
        <f>ROUND('2019'!Z217/4,2)</f>
        <v>96737.22</v>
      </c>
      <c r="Z217" s="27">
        <f>ROUND('2019'!AB217/4,2)</f>
        <v>0</v>
      </c>
      <c r="AA217" s="27">
        <f>ROUND('2019'!AC217/4,2)</f>
        <v>391701.4</v>
      </c>
      <c r="AB217" s="27">
        <f>ROUND('2019'!AD217/4,2)</f>
        <v>249746.58</v>
      </c>
      <c r="AC217" s="27">
        <f>ROUND('2019'!AE217/4,2)</f>
        <v>141954.82</v>
      </c>
      <c r="AD217" s="27">
        <f>ROUND('2019'!AF217/4,2)</f>
        <v>0</v>
      </c>
      <c r="AE217" s="27">
        <f>ROUND('2019'!AG217/4,2)</f>
        <v>0</v>
      </c>
      <c r="AF217" s="27">
        <f>ROUND('2019'!AH217/4,2)</f>
        <v>0</v>
      </c>
      <c r="AG217" s="27">
        <f>ROUND('2019'!AI217/4,2)</f>
        <v>0</v>
      </c>
      <c r="AH217" s="27">
        <f>ROUND('2019'!AJ217/4,2)</f>
        <v>0</v>
      </c>
      <c r="AI217" s="27">
        <f>ROUND('2019'!AK217/4,2)</f>
        <v>749713.47</v>
      </c>
      <c r="AJ217" s="27">
        <f>ROUND('2019'!AM217/4,2)</f>
        <v>0</v>
      </c>
      <c r="AK217" s="27">
        <f>ROUND('2019'!AN217/4,2)</f>
        <v>318768.09999999998</v>
      </c>
      <c r="AL217" s="27">
        <f>ROUND('2019'!AO217/4,2)</f>
        <v>178888.25</v>
      </c>
      <c r="AM217" s="27">
        <f>ROUND('2019'!AP217/4,2)</f>
        <v>139879.85999999999</v>
      </c>
      <c r="AN217" s="27">
        <f>ROUND('2019'!AQ217/4,2)</f>
        <v>0</v>
      </c>
      <c r="AO217" s="27">
        <f>ROUND('2019'!AR217/4,2)</f>
        <v>0</v>
      </c>
      <c r="AP217" s="27">
        <f>ROUND('2019'!AS217/4,2)</f>
        <v>0</v>
      </c>
      <c r="AQ217" s="27">
        <f>ROUND('2019'!AT217/4,2)</f>
        <v>0</v>
      </c>
      <c r="AR217" s="27">
        <f>ROUND('2019'!AU217/4,2)</f>
        <v>0</v>
      </c>
      <c r="AS217" s="27">
        <f>ROUND('2019'!AV217/4,2)</f>
        <v>826297.11</v>
      </c>
      <c r="AT217" s="28">
        <f t="shared" si="19"/>
        <v>0</v>
      </c>
      <c r="AU217" s="29">
        <f t="shared" si="19"/>
        <v>1897103.25</v>
      </c>
      <c r="AV217" s="29">
        <f t="shared" si="19"/>
        <v>1161612.01</v>
      </c>
      <c r="AW217" s="29">
        <f t="shared" si="18"/>
        <v>735491.26</v>
      </c>
      <c r="AX217" s="29">
        <f t="shared" si="18"/>
        <v>0</v>
      </c>
      <c r="AY217" s="29">
        <f t="shared" si="18"/>
        <v>0</v>
      </c>
      <c r="AZ217" s="29">
        <f t="shared" si="18"/>
        <v>0</v>
      </c>
      <c r="BA217" s="29">
        <f t="shared" si="18"/>
        <v>0</v>
      </c>
      <c r="BB217" s="29">
        <f t="shared" si="18"/>
        <v>0</v>
      </c>
      <c r="BC217" s="29">
        <f t="shared" si="18"/>
        <v>4030717.5999999996</v>
      </c>
      <c r="BD217" s="30">
        <f t="shared" si="20"/>
        <v>5927820.8499999996</v>
      </c>
    </row>
    <row r="218" spans="1:56" s="25" customFormat="1" ht="17.25" customHeight="1" x14ac:dyDescent="0.25">
      <c r="A218" s="13">
        <v>1</v>
      </c>
      <c r="B218" s="20" t="s">
        <v>181</v>
      </c>
      <c r="C218" s="88">
        <v>110</v>
      </c>
      <c r="D218" s="88" t="s">
        <v>182</v>
      </c>
      <c r="E218" s="21" t="s">
        <v>18</v>
      </c>
      <c r="F218" s="21">
        <f>ROUND('2019'!F218/4,0)</f>
        <v>0</v>
      </c>
      <c r="G218" s="21">
        <f>ROUND('2019'!G218/4,0)</f>
        <v>0</v>
      </c>
      <c r="H218" s="21">
        <f>ROUND('2019'!H218/4,0)</f>
        <v>0</v>
      </c>
      <c r="I218" s="21">
        <f>ROUND('2019'!I218/4,0)</f>
        <v>0</v>
      </c>
      <c r="J218" s="21">
        <f>ROUND('2019'!J218/4,0)</f>
        <v>0</v>
      </c>
      <c r="K218" s="21">
        <f>ROUND('2019'!K218/4,0)</f>
        <v>0</v>
      </c>
      <c r="L218" s="21">
        <f>ROUND('2019'!L218/4,0)</f>
        <v>66</v>
      </c>
      <c r="M218" s="21">
        <f>ROUND('2019'!M218/4,0)</f>
        <v>28</v>
      </c>
      <c r="N218" s="21">
        <f>ROUND('2019'!N218/4,0)</f>
        <v>0</v>
      </c>
      <c r="O218" s="21">
        <f>ROUND('2019'!O218/4,0)</f>
        <v>0</v>
      </c>
      <c r="P218" s="21">
        <f>ROUND('2019'!Q218/4,0)</f>
        <v>0</v>
      </c>
      <c r="Q218" s="21">
        <f>ROUND('2019'!R218/4,0)</f>
        <v>0</v>
      </c>
      <c r="R218" s="21">
        <f>ROUND('2019'!S218/4,0)</f>
        <v>0</v>
      </c>
      <c r="S218" s="21">
        <f>ROUND('2019'!T218/4,0)</f>
        <v>0</v>
      </c>
      <c r="T218" s="21">
        <f>ROUND('2019'!U218/4,0)</f>
        <v>0</v>
      </c>
      <c r="U218" s="21">
        <f>ROUND('2019'!V218/4,0)</f>
        <v>0</v>
      </c>
      <c r="V218" s="21">
        <f>ROUND('2019'!W218/4,0)</f>
        <v>2</v>
      </c>
      <c r="W218" s="21">
        <f>ROUND('2019'!X218/4,0)</f>
        <v>1</v>
      </c>
      <c r="X218" s="21">
        <f>ROUND('2019'!Y218/4,0)</f>
        <v>0</v>
      </c>
      <c r="Y218" s="21">
        <f>ROUND('2019'!Z218/4,0)</f>
        <v>0</v>
      </c>
      <c r="Z218" s="21">
        <f>ROUND('2019'!AB218/4,0)</f>
        <v>0</v>
      </c>
      <c r="AA218" s="21">
        <f>ROUND('2019'!AC218/4,0)</f>
        <v>0</v>
      </c>
      <c r="AB218" s="21">
        <f>ROUND('2019'!AD218/4,0)</f>
        <v>0</v>
      </c>
      <c r="AC218" s="21">
        <f>ROUND('2019'!AE218/4,0)</f>
        <v>0</v>
      </c>
      <c r="AD218" s="21">
        <f>ROUND('2019'!AF218/4,0)</f>
        <v>0</v>
      </c>
      <c r="AE218" s="21">
        <f>ROUND('2019'!AG218/4,0)</f>
        <v>0</v>
      </c>
      <c r="AF218" s="21">
        <f>ROUND('2019'!AH218/4,0)</f>
        <v>36</v>
      </c>
      <c r="AG218" s="21">
        <f>ROUND('2019'!AI218/4,0)</f>
        <v>13</v>
      </c>
      <c r="AH218" s="21">
        <f>ROUND('2019'!AJ218/4,0)</f>
        <v>0</v>
      </c>
      <c r="AI218" s="21">
        <f>ROUND('2019'!AK218/4,0)</f>
        <v>0</v>
      </c>
      <c r="AJ218" s="21">
        <f>ROUND('2019'!AM218/4,0)</f>
        <v>0</v>
      </c>
      <c r="AK218" s="21">
        <f>ROUND('2019'!AN218/4,0)</f>
        <v>0</v>
      </c>
      <c r="AL218" s="21">
        <f>ROUND('2019'!AO218/4,0)</f>
        <v>0</v>
      </c>
      <c r="AM218" s="21">
        <f>ROUND('2019'!AP218/4,0)</f>
        <v>0</v>
      </c>
      <c r="AN218" s="21">
        <f>ROUND('2019'!AQ218/4,0)</f>
        <v>0</v>
      </c>
      <c r="AO218" s="21">
        <f>ROUND('2019'!AR218/4,0)</f>
        <v>0</v>
      </c>
      <c r="AP218" s="21">
        <f>ROUND('2019'!AS218/4,0)</f>
        <v>12</v>
      </c>
      <c r="AQ218" s="21">
        <f>ROUND('2019'!AT218/4,0)</f>
        <v>4</v>
      </c>
      <c r="AR218" s="21">
        <f>ROUND('2019'!AU218/4,0)</f>
        <v>0</v>
      </c>
      <c r="AS218" s="21">
        <f>ROUND('2019'!AV218/4,0)</f>
        <v>0</v>
      </c>
      <c r="AT218" s="22">
        <f t="shared" si="19"/>
        <v>0</v>
      </c>
      <c r="AU218" s="23">
        <f t="shared" si="19"/>
        <v>0</v>
      </c>
      <c r="AV218" s="23">
        <f t="shared" si="19"/>
        <v>0</v>
      </c>
      <c r="AW218" s="23">
        <f t="shared" si="18"/>
        <v>0</v>
      </c>
      <c r="AX218" s="23">
        <f t="shared" si="18"/>
        <v>0</v>
      </c>
      <c r="AY218" s="23">
        <f t="shared" si="18"/>
        <v>0</v>
      </c>
      <c r="AZ218" s="23">
        <f t="shared" si="18"/>
        <v>116</v>
      </c>
      <c r="BA218" s="23">
        <f t="shared" si="18"/>
        <v>46</v>
      </c>
      <c r="BB218" s="23">
        <f t="shared" si="18"/>
        <v>0</v>
      </c>
      <c r="BC218" s="23">
        <f t="shared" si="18"/>
        <v>0</v>
      </c>
      <c r="BD218" s="24"/>
    </row>
    <row r="219" spans="1:56" s="33" customFormat="1" ht="17.25" customHeight="1" x14ac:dyDescent="0.25">
      <c r="A219" s="13">
        <v>1</v>
      </c>
      <c r="B219" s="32"/>
      <c r="C219" s="89"/>
      <c r="D219" s="89"/>
      <c r="E219" s="27" t="s">
        <v>19</v>
      </c>
      <c r="F219" s="27">
        <f>ROUND('2019'!F219/4,2)</f>
        <v>0</v>
      </c>
      <c r="G219" s="27">
        <f>ROUND('2019'!G219/4,2)</f>
        <v>0</v>
      </c>
      <c r="H219" s="27">
        <f>ROUND('2019'!H219/4,2)</f>
        <v>0</v>
      </c>
      <c r="I219" s="27">
        <f>ROUND('2019'!I219/4,2)</f>
        <v>0</v>
      </c>
      <c r="J219" s="27">
        <f>ROUND('2019'!J219/4,2)</f>
        <v>0</v>
      </c>
      <c r="K219" s="27">
        <f>ROUND('2019'!K219/4,2)</f>
        <v>0</v>
      </c>
      <c r="L219" s="27">
        <f>ROUND('2019'!L219/4,2)</f>
        <v>7157070.9400000004</v>
      </c>
      <c r="M219" s="27">
        <f>ROUND('2019'!M219/4,2)</f>
        <v>2967134.66</v>
      </c>
      <c r="N219" s="27">
        <f>ROUND('2019'!N219/4,2)</f>
        <v>0</v>
      </c>
      <c r="O219" s="27">
        <f>ROUND('2019'!O219/4,2)</f>
        <v>0</v>
      </c>
      <c r="P219" s="27">
        <f>ROUND('2019'!Q219/4,2)</f>
        <v>0</v>
      </c>
      <c r="Q219" s="27">
        <f>ROUND('2019'!R219/4,2)</f>
        <v>0</v>
      </c>
      <c r="R219" s="27">
        <f>ROUND('2019'!S219/4,2)</f>
        <v>0</v>
      </c>
      <c r="S219" s="27">
        <f>ROUND('2019'!T219/4,2)</f>
        <v>0</v>
      </c>
      <c r="T219" s="27">
        <f>ROUND('2019'!U219/4,2)</f>
        <v>0</v>
      </c>
      <c r="U219" s="27">
        <f>ROUND('2019'!V219/4,2)</f>
        <v>0</v>
      </c>
      <c r="V219" s="27">
        <f>ROUND('2019'!W219/4,2)</f>
        <v>103462.23</v>
      </c>
      <c r="W219" s="27">
        <f>ROUND('2019'!X219/4,2)</f>
        <v>60043.199999999997</v>
      </c>
      <c r="X219" s="27">
        <f>ROUND('2019'!Y219/4,2)</f>
        <v>0</v>
      </c>
      <c r="Y219" s="27">
        <f>ROUND('2019'!Z219/4,2)</f>
        <v>0</v>
      </c>
      <c r="Z219" s="27">
        <f>ROUND('2019'!AB219/4,2)</f>
        <v>0</v>
      </c>
      <c r="AA219" s="27">
        <f>ROUND('2019'!AC219/4,2)</f>
        <v>0</v>
      </c>
      <c r="AB219" s="27">
        <f>ROUND('2019'!AD219/4,2)</f>
        <v>0</v>
      </c>
      <c r="AC219" s="27">
        <f>ROUND('2019'!AE219/4,2)</f>
        <v>0</v>
      </c>
      <c r="AD219" s="27">
        <f>ROUND('2019'!AF219/4,2)</f>
        <v>0</v>
      </c>
      <c r="AE219" s="27">
        <f>ROUND('2019'!AG219/4,2)</f>
        <v>0</v>
      </c>
      <c r="AF219" s="27">
        <f>ROUND('2019'!AH219/4,2)</f>
        <v>3614677.12</v>
      </c>
      <c r="AG219" s="27">
        <f>ROUND('2019'!AI219/4,2)</f>
        <v>1516090.73</v>
      </c>
      <c r="AH219" s="27">
        <f>ROUND('2019'!AJ219/4,2)</f>
        <v>0</v>
      </c>
      <c r="AI219" s="27">
        <f>ROUND('2019'!AK219/4,2)</f>
        <v>0</v>
      </c>
      <c r="AJ219" s="27">
        <f>ROUND('2019'!AM219/4,2)</f>
        <v>0</v>
      </c>
      <c r="AK219" s="27">
        <f>ROUND('2019'!AN219/4,2)</f>
        <v>0</v>
      </c>
      <c r="AL219" s="27">
        <f>ROUND('2019'!AO219/4,2)</f>
        <v>0</v>
      </c>
      <c r="AM219" s="27">
        <f>ROUND('2019'!AP219/4,2)</f>
        <v>0</v>
      </c>
      <c r="AN219" s="27">
        <f>ROUND('2019'!AQ219/4,2)</f>
        <v>0</v>
      </c>
      <c r="AO219" s="27">
        <f>ROUND('2019'!AR219/4,2)</f>
        <v>0</v>
      </c>
      <c r="AP219" s="27">
        <f>ROUND('2019'!AS219/4,2)</f>
        <v>1364894.28</v>
      </c>
      <c r="AQ219" s="27">
        <f>ROUND('2019'!AT219/4,2)</f>
        <v>460331.18</v>
      </c>
      <c r="AR219" s="27">
        <f>ROUND('2019'!AU219/4,2)</f>
        <v>0</v>
      </c>
      <c r="AS219" s="27">
        <f>ROUND('2019'!AV219/4,2)</f>
        <v>0</v>
      </c>
      <c r="AT219" s="28">
        <f t="shared" si="19"/>
        <v>0</v>
      </c>
      <c r="AU219" s="29">
        <f t="shared" si="19"/>
        <v>0</v>
      </c>
      <c r="AV219" s="29">
        <f t="shared" si="19"/>
        <v>0</v>
      </c>
      <c r="AW219" s="29">
        <f t="shared" si="18"/>
        <v>0</v>
      </c>
      <c r="AX219" s="29">
        <f t="shared" si="18"/>
        <v>0</v>
      </c>
      <c r="AY219" s="29">
        <f t="shared" si="18"/>
        <v>0</v>
      </c>
      <c r="AZ219" s="29">
        <f t="shared" si="18"/>
        <v>12240104.57</v>
      </c>
      <c r="BA219" s="29">
        <f t="shared" si="18"/>
        <v>5003599.7699999996</v>
      </c>
      <c r="BB219" s="29">
        <f t="shared" si="18"/>
        <v>0</v>
      </c>
      <c r="BC219" s="29">
        <f t="shared" si="18"/>
        <v>0</v>
      </c>
      <c r="BD219" s="30">
        <f t="shared" si="20"/>
        <v>12240104.57</v>
      </c>
    </row>
    <row r="220" spans="1:56" s="25" customFormat="1" ht="17.25" customHeight="1" x14ac:dyDescent="0.25">
      <c r="A220" s="13">
        <v>1</v>
      </c>
      <c r="B220" s="20" t="s">
        <v>183</v>
      </c>
      <c r="C220" s="88">
        <v>111</v>
      </c>
      <c r="D220" s="88" t="s">
        <v>184</v>
      </c>
      <c r="E220" s="21" t="s">
        <v>18</v>
      </c>
      <c r="F220" s="21">
        <f>ROUND('2019'!F220/4,0)</f>
        <v>0</v>
      </c>
      <c r="G220" s="21">
        <f>ROUND('2019'!G220/4,0)</f>
        <v>0</v>
      </c>
      <c r="H220" s="21">
        <f>ROUND('2019'!H220/4,0)</f>
        <v>0</v>
      </c>
      <c r="I220" s="21">
        <f>ROUND('2019'!I220/4,0)</f>
        <v>0</v>
      </c>
      <c r="J220" s="21">
        <f>ROUND('2019'!J220/4,0)</f>
        <v>0</v>
      </c>
      <c r="K220" s="21">
        <f>ROUND('2019'!K220/4,0)</f>
        <v>3838</v>
      </c>
      <c r="L220" s="21">
        <f>ROUND('2019'!L220/4,0)</f>
        <v>0</v>
      </c>
      <c r="M220" s="21">
        <f>ROUND('2019'!M220/4,0)</f>
        <v>0</v>
      </c>
      <c r="N220" s="21">
        <f>ROUND('2019'!N220/4,0)</f>
        <v>0</v>
      </c>
      <c r="O220" s="21">
        <f>ROUND('2019'!O220/4,0)</f>
        <v>0</v>
      </c>
      <c r="P220" s="21">
        <f>ROUND('2019'!Q220/4,0)</f>
        <v>0</v>
      </c>
      <c r="Q220" s="21">
        <f>ROUND('2019'!R220/4,0)</f>
        <v>0</v>
      </c>
      <c r="R220" s="21">
        <f>ROUND('2019'!S220/4,0)</f>
        <v>0</v>
      </c>
      <c r="S220" s="21">
        <f>ROUND('2019'!T220/4,0)</f>
        <v>0</v>
      </c>
      <c r="T220" s="21">
        <f>ROUND('2019'!U220/4,0)</f>
        <v>0</v>
      </c>
      <c r="U220" s="21">
        <f>ROUND('2019'!V220/4,0)</f>
        <v>207</v>
      </c>
      <c r="V220" s="21">
        <f>ROUND('2019'!W220/4,0)</f>
        <v>0</v>
      </c>
      <c r="W220" s="21">
        <f>ROUND('2019'!X220/4,0)</f>
        <v>0</v>
      </c>
      <c r="X220" s="21">
        <f>ROUND('2019'!Y220/4,0)</f>
        <v>0</v>
      </c>
      <c r="Y220" s="21">
        <f>ROUND('2019'!Z220/4,0)</f>
        <v>0</v>
      </c>
      <c r="Z220" s="21">
        <f>ROUND('2019'!AB220/4,0)</f>
        <v>0</v>
      </c>
      <c r="AA220" s="21">
        <f>ROUND('2019'!AC220/4,0)</f>
        <v>0</v>
      </c>
      <c r="AB220" s="21">
        <f>ROUND('2019'!AD220/4,0)</f>
        <v>0</v>
      </c>
      <c r="AC220" s="21">
        <f>ROUND('2019'!AE220/4,0)</f>
        <v>0</v>
      </c>
      <c r="AD220" s="21">
        <f>ROUND('2019'!AF220/4,0)</f>
        <v>0</v>
      </c>
      <c r="AE220" s="21">
        <f>ROUND('2019'!AG220/4,0)</f>
        <v>682</v>
      </c>
      <c r="AF220" s="21">
        <f>ROUND('2019'!AH220/4,0)</f>
        <v>0</v>
      </c>
      <c r="AG220" s="21">
        <f>ROUND('2019'!AI220/4,0)</f>
        <v>0</v>
      </c>
      <c r="AH220" s="21">
        <f>ROUND('2019'!AJ220/4,0)</f>
        <v>0</v>
      </c>
      <c r="AI220" s="21">
        <f>ROUND('2019'!AK220/4,0)</f>
        <v>0</v>
      </c>
      <c r="AJ220" s="21">
        <f>ROUND('2019'!AM220/4,0)</f>
        <v>0</v>
      </c>
      <c r="AK220" s="21">
        <f>ROUND('2019'!AN220/4,0)</f>
        <v>0</v>
      </c>
      <c r="AL220" s="21">
        <f>ROUND('2019'!AO220/4,0)</f>
        <v>0</v>
      </c>
      <c r="AM220" s="21">
        <f>ROUND('2019'!AP220/4,0)</f>
        <v>0</v>
      </c>
      <c r="AN220" s="21">
        <f>ROUND('2019'!AQ220/4,0)</f>
        <v>0</v>
      </c>
      <c r="AO220" s="21">
        <f>ROUND('2019'!AR220/4,0)</f>
        <v>324</v>
      </c>
      <c r="AP220" s="21">
        <f>ROUND('2019'!AS220/4,0)</f>
        <v>0</v>
      </c>
      <c r="AQ220" s="21">
        <f>ROUND('2019'!AT220/4,0)</f>
        <v>0</v>
      </c>
      <c r="AR220" s="21">
        <f>ROUND('2019'!AU220/4,0)</f>
        <v>0</v>
      </c>
      <c r="AS220" s="21">
        <f>ROUND('2019'!AV220/4,0)</f>
        <v>0</v>
      </c>
      <c r="AT220" s="22">
        <f t="shared" si="19"/>
        <v>0</v>
      </c>
      <c r="AU220" s="23">
        <f t="shared" si="19"/>
        <v>0</v>
      </c>
      <c r="AV220" s="23">
        <f t="shared" si="19"/>
        <v>0</v>
      </c>
      <c r="AW220" s="23">
        <f t="shared" si="18"/>
        <v>0</v>
      </c>
      <c r="AX220" s="23">
        <f t="shared" si="18"/>
        <v>0</v>
      </c>
      <c r="AY220" s="23">
        <f t="shared" si="18"/>
        <v>5051</v>
      </c>
      <c r="AZ220" s="23">
        <f t="shared" si="18"/>
        <v>0</v>
      </c>
      <c r="BA220" s="23">
        <f t="shared" si="18"/>
        <v>0</v>
      </c>
      <c r="BB220" s="23">
        <f t="shared" si="18"/>
        <v>0</v>
      </c>
      <c r="BC220" s="23">
        <f t="shared" si="18"/>
        <v>0</v>
      </c>
      <c r="BD220" s="24"/>
    </row>
    <row r="221" spans="1:56" s="33" customFormat="1" ht="17.25" customHeight="1" x14ac:dyDescent="0.25">
      <c r="A221" s="13">
        <v>1</v>
      </c>
      <c r="B221" s="32"/>
      <c r="C221" s="89"/>
      <c r="D221" s="89"/>
      <c r="E221" s="27" t="s">
        <v>19</v>
      </c>
      <c r="F221" s="27">
        <f>ROUND('2019'!F221/4,2)</f>
        <v>0</v>
      </c>
      <c r="G221" s="27">
        <f>ROUND('2019'!G221/4,2)</f>
        <v>0</v>
      </c>
      <c r="H221" s="27">
        <f>ROUND('2019'!H221/4,2)</f>
        <v>0</v>
      </c>
      <c r="I221" s="27">
        <f>ROUND('2019'!I221/4,2)</f>
        <v>0</v>
      </c>
      <c r="J221" s="27">
        <f>ROUND('2019'!J221/4,2)</f>
        <v>0</v>
      </c>
      <c r="K221" s="27">
        <f>ROUND('2019'!K221/4,2)</f>
        <v>25665960.760000002</v>
      </c>
      <c r="L221" s="27">
        <f>ROUND('2019'!L221/4,2)</f>
        <v>0</v>
      </c>
      <c r="M221" s="27">
        <f>ROUND('2019'!M221/4,2)</f>
        <v>0</v>
      </c>
      <c r="N221" s="27">
        <f>ROUND('2019'!N221/4,2)</f>
        <v>0</v>
      </c>
      <c r="O221" s="27">
        <f>ROUND('2019'!O221/4,2)</f>
        <v>0</v>
      </c>
      <c r="P221" s="27">
        <f>ROUND('2019'!Q221/4,2)</f>
        <v>0</v>
      </c>
      <c r="Q221" s="27">
        <f>ROUND('2019'!R221/4,2)</f>
        <v>0</v>
      </c>
      <c r="R221" s="27">
        <f>ROUND('2019'!S221/4,2)</f>
        <v>0</v>
      </c>
      <c r="S221" s="27">
        <f>ROUND('2019'!T221/4,2)</f>
        <v>0</v>
      </c>
      <c r="T221" s="27">
        <f>ROUND('2019'!U221/4,2)</f>
        <v>0</v>
      </c>
      <c r="U221" s="27">
        <f>ROUND('2019'!V221/4,2)</f>
        <v>1384611.04</v>
      </c>
      <c r="V221" s="27">
        <f>ROUND('2019'!W221/4,2)</f>
        <v>0</v>
      </c>
      <c r="W221" s="27">
        <f>ROUND('2019'!X221/4,2)</f>
        <v>0</v>
      </c>
      <c r="X221" s="27">
        <f>ROUND('2019'!Y221/4,2)</f>
        <v>0</v>
      </c>
      <c r="Y221" s="27">
        <f>ROUND('2019'!Z221/4,2)</f>
        <v>0</v>
      </c>
      <c r="Z221" s="27">
        <f>ROUND('2019'!AB221/4,2)</f>
        <v>0</v>
      </c>
      <c r="AA221" s="27">
        <f>ROUND('2019'!AC221/4,2)</f>
        <v>0</v>
      </c>
      <c r="AB221" s="27">
        <f>ROUND('2019'!AD221/4,2)</f>
        <v>0</v>
      </c>
      <c r="AC221" s="27">
        <f>ROUND('2019'!AE221/4,2)</f>
        <v>0</v>
      </c>
      <c r="AD221" s="27">
        <f>ROUND('2019'!AF221/4,2)</f>
        <v>0</v>
      </c>
      <c r="AE221" s="27">
        <f>ROUND('2019'!AG221/4,2)</f>
        <v>4559085.1399999997</v>
      </c>
      <c r="AF221" s="27">
        <f>ROUND('2019'!AH221/4,2)</f>
        <v>0</v>
      </c>
      <c r="AG221" s="27">
        <f>ROUND('2019'!AI221/4,2)</f>
        <v>0</v>
      </c>
      <c r="AH221" s="27">
        <f>ROUND('2019'!AJ221/4,2)</f>
        <v>0</v>
      </c>
      <c r="AI221" s="27">
        <f>ROUND('2019'!AK221/4,2)</f>
        <v>0</v>
      </c>
      <c r="AJ221" s="27">
        <f>ROUND('2019'!AM221/4,2)</f>
        <v>0</v>
      </c>
      <c r="AK221" s="27">
        <f>ROUND('2019'!AN221/4,2)</f>
        <v>0</v>
      </c>
      <c r="AL221" s="27">
        <f>ROUND('2019'!AO221/4,2)</f>
        <v>0</v>
      </c>
      <c r="AM221" s="27">
        <f>ROUND('2019'!AP221/4,2)</f>
        <v>0</v>
      </c>
      <c r="AN221" s="27">
        <f>ROUND('2019'!AQ221/4,2)</f>
        <v>0</v>
      </c>
      <c r="AO221" s="27">
        <f>ROUND('2019'!AR221/4,2)</f>
        <v>2161344.0699999998</v>
      </c>
      <c r="AP221" s="27">
        <f>ROUND('2019'!AS221/4,2)</f>
        <v>0</v>
      </c>
      <c r="AQ221" s="27">
        <f>ROUND('2019'!AT221/4,2)</f>
        <v>0</v>
      </c>
      <c r="AR221" s="27">
        <f>ROUND('2019'!AU221/4,2)</f>
        <v>0</v>
      </c>
      <c r="AS221" s="27">
        <f>ROUND('2019'!AV221/4,2)</f>
        <v>0</v>
      </c>
      <c r="AT221" s="28">
        <f t="shared" si="19"/>
        <v>0</v>
      </c>
      <c r="AU221" s="29">
        <f t="shared" si="19"/>
        <v>0</v>
      </c>
      <c r="AV221" s="29">
        <f t="shared" si="19"/>
        <v>0</v>
      </c>
      <c r="AW221" s="29">
        <f t="shared" si="18"/>
        <v>0</v>
      </c>
      <c r="AX221" s="29">
        <f t="shared" si="18"/>
        <v>0</v>
      </c>
      <c r="AY221" s="29">
        <f t="shared" si="18"/>
        <v>33771001.009999998</v>
      </c>
      <c r="AZ221" s="29">
        <f t="shared" si="18"/>
        <v>0</v>
      </c>
      <c r="BA221" s="29">
        <f t="shared" si="18"/>
        <v>0</v>
      </c>
      <c r="BB221" s="29">
        <f t="shared" si="18"/>
        <v>0</v>
      </c>
      <c r="BC221" s="29">
        <f t="shared" si="18"/>
        <v>0</v>
      </c>
      <c r="BD221" s="30">
        <f t="shared" si="20"/>
        <v>33771001.009999998</v>
      </c>
    </row>
    <row r="222" spans="1:56" s="25" customFormat="1" ht="18" customHeight="1" x14ac:dyDescent="0.25">
      <c r="A222" s="13">
        <v>1</v>
      </c>
      <c r="B222" s="20" t="s">
        <v>185</v>
      </c>
      <c r="C222" s="88">
        <v>112</v>
      </c>
      <c r="D222" s="88" t="s">
        <v>186</v>
      </c>
      <c r="E222" s="21" t="s">
        <v>18</v>
      </c>
      <c r="F222" s="21">
        <f>ROUND('2019'!F222/4,0)</f>
        <v>0</v>
      </c>
      <c r="G222" s="21">
        <f>ROUND('2019'!G222/4,0)</f>
        <v>0</v>
      </c>
      <c r="H222" s="21">
        <f>ROUND('2019'!H222/4,0)</f>
        <v>0</v>
      </c>
      <c r="I222" s="21">
        <f>ROUND('2019'!I222/4,0)</f>
        <v>0</v>
      </c>
      <c r="J222" s="21">
        <f>ROUND('2019'!J222/4,0)</f>
        <v>0</v>
      </c>
      <c r="K222" s="21">
        <f>ROUND('2019'!K222/4,0)</f>
        <v>0</v>
      </c>
      <c r="L222" s="21">
        <f>ROUND('2019'!L222/4,0)</f>
        <v>0</v>
      </c>
      <c r="M222" s="21">
        <f>ROUND('2019'!M222/4,0)</f>
        <v>0</v>
      </c>
      <c r="N222" s="21">
        <f>ROUND('2019'!N222/4,0)</f>
        <v>0</v>
      </c>
      <c r="O222" s="21">
        <f>ROUND('2019'!O222/4,0)</f>
        <v>0</v>
      </c>
      <c r="P222" s="21">
        <f>ROUND('2019'!Q222/4,0)</f>
        <v>0</v>
      </c>
      <c r="Q222" s="21">
        <f>ROUND('2019'!R222/4,0)</f>
        <v>0</v>
      </c>
      <c r="R222" s="21">
        <f>ROUND('2019'!S222/4,0)</f>
        <v>0</v>
      </c>
      <c r="S222" s="21">
        <f>ROUND('2019'!T222/4,0)</f>
        <v>0</v>
      </c>
      <c r="T222" s="21">
        <f>ROUND('2019'!U222/4,0)</f>
        <v>0</v>
      </c>
      <c r="U222" s="21">
        <f>ROUND('2019'!V222/4,0)</f>
        <v>0</v>
      </c>
      <c r="V222" s="21">
        <f>ROUND('2019'!W222/4,0)</f>
        <v>0</v>
      </c>
      <c r="W222" s="21">
        <f>ROUND('2019'!X222/4,0)</f>
        <v>0</v>
      </c>
      <c r="X222" s="21">
        <f>ROUND('2019'!Y222/4,0)</f>
        <v>0</v>
      </c>
      <c r="Y222" s="21">
        <f>ROUND('2019'!Z222/4,0)</f>
        <v>0</v>
      </c>
      <c r="Z222" s="21">
        <f>ROUND('2019'!AB222/4,0)</f>
        <v>0</v>
      </c>
      <c r="AA222" s="21">
        <f>ROUND('2019'!AC222/4,0)</f>
        <v>0</v>
      </c>
      <c r="AB222" s="21">
        <f>ROUND('2019'!AD222/4,0)</f>
        <v>0</v>
      </c>
      <c r="AC222" s="21">
        <f>ROUND('2019'!AE222/4,0)</f>
        <v>0</v>
      </c>
      <c r="AD222" s="21">
        <f>ROUND('2019'!AF222/4,0)</f>
        <v>0</v>
      </c>
      <c r="AE222" s="21">
        <f>ROUND('2019'!AG222/4,0)</f>
        <v>0</v>
      </c>
      <c r="AF222" s="21">
        <f>ROUND('2019'!AH222/4,0)</f>
        <v>0</v>
      </c>
      <c r="AG222" s="21">
        <f>ROUND('2019'!AI222/4,0)</f>
        <v>0</v>
      </c>
      <c r="AH222" s="21">
        <f>ROUND('2019'!AJ222/4,0)</f>
        <v>0</v>
      </c>
      <c r="AI222" s="21">
        <f>ROUND('2019'!AK222/4,0)</f>
        <v>0</v>
      </c>
      <c r="AJ222" s="21">
        <f>ROUND('2019'!AM222/4,0)</f>
        <v>0</v>
      </c>
      <c r="AK222" s="21">
        <f>ROUND('2019'!AN222/4,0)</f>
        <v>0</v>
      </c>
      <c r="AL222" s="21">
        <f>ROUND('2019'!AO222/4,0)</f>
        <v>0</v>
      </c>
      <c r="AM222" s="21">
        <f>ROUND('2019'!AP222/4,0)</f>
        <v>0</v>
      </c>
      <c r="AN222" s="21">
        <f>ROUND('2019'!AQ222/4,0)</f>
        <v>0</v>
      </c>
      <c r="AO222" s="21">
        <f>ROUND('2019'!AR222/4,0)</f>
        <v>0</v>
      </c>
      <c r="AP222" s="21">
        <f>ROUND('2019'!AS222/4,0)</f>
        <v>0</v>
      </c>
      <c r="AQ222" s="21">
        <f>ROUND('2019'!AT222/4,0)</f>
        <v>0</v>
      </c>
      <c r="AR222" s="21">
        <f>ROUND('2019'!AU222/4,0)</f>
        <v>0</v>
      </c>
      <c r="AS222" s="21">
        <f>ROUND('2019'!AV222/4,0)</f>
        <v>0</v>
      </c>
      <c r="AT222" s="22">
        <f t="shared" si="19"/>
        <v>0</v>
      </c>
      <c r="AU222" s="23">
        <f t="shared" si="19"/>
        <v>0</v>
      </c>
      <c r="AV222" s="23">
        <f t="shared" si="19"/>
        <v>0</v>
      </c>
      <c r="AW222" s="23">
        <f t="shared" si="18"/>
        <v>0</v>
      </c>
      <c r="AX222" s="23">
        <f t="shared" si="18"/>
        <v>0</v>
      </c>
      <c r="AY222" s="23">
        <f t="shared" si="18"/>
        <v>0</v>
      </c>
      <c r="AZ222" s="23">
        <f t="shared" si="18"/>
        <v>0</v>
      </c>
      <c r="BA222" s="23">
        <f t="shared" si="18"/>
        <v>0</v>
      </c>
      <c r="BB222" s="23">
        <f t="shared" si="18"/>
        <v>0</v>
      </c>
      <c r="BC222" s="23">
        <f t="shared" si="18"/>
        <v>0</v>
      </c>
      <c r="BD222" s="24"/>
    </row>
    <row r="223" spans="1:56" s="33" customFormat="1" ht="16.95" customHeight="1" x14ac:dyDescent="0.25">
      <c r="A223" s="13">
        <v>1</v>
      </c>
      <c r="B223" s="32"/>
      <c r="C223" s="89"/>
      <c r="D223" s="89"/>
      <c r="E223" s="27" t="s">
        <v>19</v>
      </c>
      <c r="F223" s="27">
        <f>ROUND('2019'!F223/4,2)</f>
        <v>0</v>
      </c>
      <c r="G223" s="27">
        <f>ROUND('2019'!G223/4,2)</f>
        <v>0</v>
      </c>
      <c r="H223" s="27">
        <f>ROUND('2019'!H223/4,2)</f>
        <v>0</v>
      </c>
      <c r="I223" s="27">
        <f>ROUND('2019'!I223/4,2)</f>
        <v>0</v>
      </c>
      <c r="J223" s="27">
        <f>ROUND('2019'!J223/4,2)</f>
        <v>0</v>
      </c>
      <c r="K223" s="27">
        <f>ROUND('2019'!K223/4,2)</f>
        <v>0</v>
      </c>
      <c r="L223" s="27">
        <f>ROUND('2019'!L223/4,2)</f>
        <v>0</v>
      </c>
      <c r="M223" s="27">
        <f>ROUND('2019'!M223/4,2)</f>
        <v>0</v>
      </c>
      <c r="N223" s="27">
        <f>ROUND('2019'!N223/4,2)</f>
        <v>0</v>
      </c>
      <c r="O223" s="27">
        <f>ROUND('2019'!O223/4,2)</f>
        <v>0</v>
      </c>
      <c r="P223" s="27">
        <f>ROUND('2019'!Q223/4,2)</f>
        <v>0</v>
      </c>
      <c r="Q223" s="27">
        <f>ROUND('2019'!R223/4,2)</f>
        <v>0</v>
      </c>
      <c r="R223" s="27">
        <f>ROUND('2019'!S223/4,2)</f>
        <v>0</v>
      </c>
      <c r="S223" s="27">
        <f>ROUND('2019'!T223/4,2)</f>
        <v>0</v>
      </c>
      <c r="T223" s="27">
        <f>ROUND('2019'!U223/4,2)</f>
        <v>0</v>
      </c>
      <c r="U223" s="27">
        <f>ROUND('2019'!V223/4,2)</f>
        <v>0</v>
      </c>
      <c r="V223" s="27">
        <f>ROUND('2019'!W223/4,2)</f>
        <v>0</v>
      </c>
      <c r="W223" s="27">
        <f>ROUND('2019'!X223/4,2)</f>
        <v>0</v>
      </c>
      <c r="X223" s="27">
        <f>ROUND('2019'!Y223/4,2)</f>
        <v>0</v>
      </c>
      <c r="Y223" s="27">
        <f>ROUND('2019'!Z223/4,2)</f>
        <v>0</v>
      </c>
      <c r="Z223" s="27">
        <f>ROUND('2019'!AB223/4,2)</f>
        <v>0</v>
      </c>
      <c r="AA223" s="27">
        <f>ROUND('2019'!AC223/4,2)</f>
        <v>0</v>
      </c>
      <c r="AB223" s="27">
        <f>ROUND('2019'!AD223/4,2)</f>
        <v>0</v>
      </c>
      <c r="AC223" s="27">
        <f>ROUND('2019'!AE223/4,2)</f>
        <v>0</v>
      </c>
      <c r="AD223" s="27">
        <f>ROUND('2019'!AF223/4,2)</f>
        <v>0</v>
      </c>
      <c r="AE223" s="27">
        <f>ROUND('2019'!AG223/4,2)</f>
        <v>0</v>
      </c>
      <c r="AF223" s="27">
        <f>ROUND('2019'!AH223/4,2)</f>
        <v>0</v>
      </c>
      <c r="AG223" s="27">
        <f>ROUND('2019'!AI223/4,2)</f>
        <v>0</v>
      </c>
      <c r="AH223" s="27">
        <f>ROUND('2019'!AJ223/4,2)</f>
        <v>0</v>
      </c>
      <c r="AI223" s="27">
        <f>ROUND('2019'!AK223/4,2)</f>
        <v>0</v>
      </c>
      <c r="AJ223" s="27">
        <f>ROUND('2019'!AM223/4,2)</f>
        <v>0</v>
      </c>
      <c r="AK223" s="27">
        <f>ROUND('2019'!AN223/4,2)</f>
        <v>0</v>
      </c>
      <c r="AL223" s="27">
        <f>ROUND('2019'!AO223/4,2)</f>
        <v>0</v>
      </c>
      <c r="AM223" s="27">
        <f>ROUND('2019'!AP223/4,2)</f>
        <v>0</v>
      </c>
      <c r="AN223" s="27">
        <f>ROUND('2019'!AQ223/4,2)</f>
        <v>0</v>
      </c>
      <c r="AO223" s="27">
        <f>ROUND('2019'!AR223/4,2)</f>
        <v>0</v>
      </c>
      <c r="AP223" s="27">
        <f>ROUND('2019'!AS223/4,2)</f>
        <v>0</v>
      </c>
      <c r="AQ223" s="27">
        <f>ROUND('2019'!AT223/4,2)</f>
        <v>0</v>
      </c>
      <c r="AR223" s="27">
        <f>ROUND('2019'!AU223/4,2)</f>
        <v>0</v>
      </c>
      <c r="AS223" s="27">
        <f>ROUND('2019'!AV223/4,2)</f>
        <v>0</v>
      </c>
      <c r="AT223" s="28">
        <f t="shared" si="19"/>
        <v>0</v>
      </c>
      <c r="AU223" s="29">
        <f t="shared" si="19"/>
        <v>0</v>
      </c>
      <c r="AV223" s="29">
        <f t="shared" si="19"/>
        <v>0</v>
      </c>
      <c r="AW223" s="29">
        <f t="shared" si="18"/>
        <v>0</v>
      </c>
      <c r="AX223" s="29">
        <f t="shared" si="18"/>
        <v>0</v>
      </c>
      <c r="AY223" s="29">
        <f t="shared" si="18"/>
        <v>0</v>
      </c>
      <c r="AZ223" s="29">
        <f t="shared" si="18"/>
        <v>0</v>
      </c>
      <c r="BA223" s="29">
        <f t="shared" si="18"/>
        <v>0</v>
      </c>
      <c r="BB223" s="29">
        <f t="shared" si="18"/>
        <v>0</v>
      </c>
      <c r="BC223" s="29">
        <f t="shared" si="18"/>
        <v>0</v>
      </c>
      <c r="BD223" s="30">
        <f t="shared" si="20"/>
        <v>0</v>
      </c>
    </row>
    <row r="224" spans="1:56" s="25" customFormat="1" ht="17.25" customHeight="1" x14ac:dyDescent="0.25">
      <c r="A224" s="13">
        <v>1</v>
      </c>
      <c r="B224" s="20" t="s">
        <v>187</v>
      </c>
      <c r="C224" s="88">
        <v>113</v>
      </c>
      <c r="D224" s="88" t="s">
        <v>188</v>
      </c>
      <c r="E224" s="21" t="s">
        <v>18</v>
      </c>
      <c r="F224" s="21">
        <f>ROUND('2019'!F224/4,0)</f>
        <v>0</v>
      </c>
      <c r="G224" s="21">
        <f>ROUND('2019'!G224/4,0)</f>
        <v>0</v>
      </c>
      <c r="H224" s="21">
        <f>ROUND('2019'!H224/4,0)</f>
        <v>636</v>
      </c>
      <c r="I224" s="21">
        <f>ROUND('2019'!I224/4,0)</f>
        <v>4145</v>
      </c>
      <c r="J224" s="21">
        <f>ROUND('2019'!J224/4,0)</f>
        <v>0</v>
      </c>
      <c r="K224" s="21">
        <f>ROUND('2019'!K224/4,0)</f>
        <v>0</v>
      </c>
      <c r="L224" s="21">
        <f>ROUND('2019'!L224/4,0)</f>
        <v>258</v>
      </c>
      <c r="M224" s="21">
        <f>ROUND('2019'!M224/4,0)</f>
        <v>12</v>
      </c>
      <c r="N224" s="21">
        <f>ROUND('2019'!N224/4,0)</f>
        <v>0</v>
      </c>
      <c r="O224" s="21">
        <f>ROUND('2019'!O224/4,0)</f>
        <v>163</v>
      </c>
      <c r="P224" s="21">
        <f>ROUND('2019'!Q224/4,0)</f>
        <v>0</v>
      </c>
      <c r="Q224" s="21">
        <f>ROUND('2019'!R224/4,0)</f>
        <v>0</v>
      </c>
      <c r="R224" s="21">
        <f>ROUND('2019'!S224/4,0)</f>
        <v>23</v>
      </c>
      <c r="S224" s="21">
        <f>ROUND('2019'!T224/4,0)</f>
        <v>117</v>
      </c>
      <c r="T224" s="21">
        <f>ROUND('2019'!U224/4,0)</f>
        <v>0</v>
      </c>
      <c r="U224" s="21">
        <f>ROUND('2019'!V224/4,0)</f>
        <v>0</v>
      </c>
      <c r="V224" s="21">
        <f>ROUND('2019'!W224/4,0)</f>
        <v>4</v>
      </c>
      <c r="W224" s="21">
        <f>ROUND('2019'!X224/4,0)</f>
        <v>1</v>
      </c>
      <c r="X224" s="21">
        <f>ROUND('2019'!Y224/4,0)</f>
        <v>0</v>
      </c>
      <c r="Y224" s="21">
        <f>ROUND('2019'!Z224/4,0)</f>
        <v>5</v>
      </c>
      <c r="Z224" s="21">
        <f>ROUND('2019'!AB224/4,0)</f>
        <v>0</v>
      </c>
      <c r="AA224" s="21">
        <f>ROUND('2019'!AC224/4,0)</f>
        <v>0</v>
      </c>
      <c r="AB224" s="21">
        <f>ROUND('2019'!AD224/4,0)</f>
        <v>235</v>
      </c>
      <c r="AC224" s="21">
        <f>ROUND('2019'!AE224/4,0)</f>
        <v>1919</v>
      </c>
      <c r="AD224" s="21">
        <f>ROUND('2019'!AF224/4,0)</f>
        <v>0</v>
      </c>
      <c r="AE224" s="21">
        <f>ROUND('2019'!AG224/4,0)</f>
        <v>0</v>
      </c>
      <c r="AF224" s="21">
        <f>ROUND('2019'!AH224/4,0)</f>
        <v>107</v>
      </c>
      <c r="AG224" s="21">
        <f>ROUND('2019'!AI224/4,0)</f>
        <v>4</v>
      </c>
      <c r="AH224" s="21">
        <f>ROUND('2019'!AJ224/4,0)</f>
        <v>0</v>
      </c>
      <c r="AI224" s="21">
        <f>ROUND('2019'!AK224/4,0)</f>
        <v>107</v>
      </c>
      <c r="AJ224" s="21">
        <f>ROUND('2019'!AM224/4,0)</f>
        <v>0</v>
      </c>
      <c r="AK224" s="21">
        <f>ROUND('2019'!AN224/4,0)</f>
        <v>0</v>
      </c>
      <c r="AL224" s="21">
        <f>ROUND('2019'!AO224/4,0)</f>
        <v>106</v>
      </c>
      <c r="AM224" s="21">
        <f>ROUND('2019'!AP224/4,0)</f>
        <v>695</v>
      </c>
      <c r="AN224" s="21">
        <f>ROUND('2019'!AQ224/4,0)</f>
        <v>0</v>
      </c>
      <c r="AO224" s="21">
        <f>ROUND('2019'!AR224/4,0)</f>
        <v>0</v>
      </c>
      <c r="AP224" s="21">
        <f>ROUND('2019'!AS224/4,0)</f>
        <v>33</v>
      </c>
      <c r="AQ224" s="21">
        <f>ROUND('2019'!AT224/4,0)</f>
        <v>2</v>
      </c>
      <c r="AR224" s="21">
        <f>ROUND('2019'!AU224/4,0)</f>
        <v>0</v>
      </c>
      <c r="AS224" s="21">
        <f>ROUND('2019'!AV224/4,0)</f>
        <v>35</v>
      </c>
      <c r="AT224" s="22">
        <f t="shared" si="19"/>
        <v>0</v>
      </c>
      <c r="AU224" s="23">
        <f t="shared" si="19"/>
        <v>0</v>
      </c>
      <c r="AV224" s="23">
        <f t="shared" si="19"/>
        <v>1000</v>
      </c>
      <c r="AW224" s="23">
        <f t="shared" si="18"/>
        <v>6876</v>
      </c>
      <c r="AX224" s="23">
        <f t="shared" si="18"/>
        <v>0</v>
      </c>
      <c r="AY224" s="23">
        <f t="shared" si="18"/>
        <v>0</v>
      </c>
      <c r="AZ224" s="23">
        <f t="shared" si="18"/>
        <v>402</v>
      </c>
      <c r="BA224" s="23">
        <f t="shared" si="18"/>
        <v>19</v>
      </c>
      <c r="BB224" s="23">
        <f t="shared" si="18"/>
        <v>0</v>
      </c>
      <c r="BC224" s="23">
        <f t="shared" si="18"/>
        <v>310</v>
      </c>
      <c r="BD224" s="24"/>
    </row>
    <row r="225" spans="1:60" s="33" customFormat="1" ht="17.25" customHeight="1" x14ac:dyDescent="0.25">
      <c r="A225" s="13">
        <v>1</v>
      </c>
      <c r="B225" s="32"/>
      <c r="C225" s="89"/>
      <c r="D225" s="89"/>
      <c r="E225" s="27" t="s">
        <v>19</v>
      </c>
      <c r="F225" s="27">
        <f>ROUND('2019'!F225/4,2)</f>
        <v>0</v>
      </c>
      <c r="G225" s="27">
        <f>ROUND('2019'!G225/4,2)</f>
        <v>7241955.5300000003</v>
      </c>
      <c r="H225" s="27">
        <f>ROUND('2019'!H225/4,2)</f>
        <v>375971.4</v>
      </c>
      <c r="I225" s="27">
        <f>ROUND('2019'!I225/4,2)</f>
        <v>6865984.1299999999</v>
      </c>
      <c r="J225" s="27">
        <f>ROUND('2019'!J225/4,2)</f>
        <v>0</v>
      </c>
      <c r="K225" s="27">
        <f>ROUND('2019'!K225/4,2)</f>
        <v>0</v>
      </c>
      <c r="L225" s="27">
        <f>ROUND('2019'!L225/4,2)</f>
        <v>13027270.33</v>
      </c>
      <c r="M225" s="27">
        <f>ROUND('2019'!M225/4,2)</f>
        <v>1330306.8500000001</v>
      </c>
      <c r="N225" s="27">
        <f>ROUND('2019'!N225/4,2)</f>
        <v>0</v>
      </c>
      <c r="O225" s="27">
        <f>ROUND('2019'!O225/4,2)</f>
        <v>5260331.55</v>
      </c>
      <c r="P225" s="27">
        <f>ROUND('2019'!Q225/4,2)</f>
        <v>0</v>
      </c>
      <c r="Q225" s="27">
        <f>ROUND('2019'!R225/4,2)</f>
        <v>207164.83</v>
      </c>
      <c r="R225" s="27">
        <f>ROUND('2019'!S225/4,2)</f>
        <v>13596.45</v>
      </c>
      <c r="S225" s="27">
        <f>ROUND('2019'!T225/4,2)</f>
        <v>193568.38</v>
      </c>
      <c r="T225" s="27">
        <f>ROUND('2019'!U225/4,2)</f>
        <v>0</v>
      </c>
      <c r="U225" s="27">
        <f>ROUND('2019'!V225/4,2)</f>
        <v>0</v>
      </c>
      <c r="V225" s="27">
        <f>ROUND('2019'!W225/4,2)</f>
        <v>147082.09</v>
      </c>
      <c r="W225" s="27">
        <f>ROUND('2019'!X225/4,2)</f>
        <v>64059.72</v>
      </c>
      <c r="X225" s="27">
        <f>ROUND('2019'!Y225/4,2)</f>
        <v>0</v>
      </c>
      <c r="Y225" s="27">
        <f>ROUND('2019'!Z225/4,2)</f>
        <v>142171.12</v>
      </c>
      <c r="Z225" s="27">
        <f>ROUND('2019'!AB225/4,2)</f>
        <v>0</v>
      </c>
      <c r="AA225" s="27">
        <f>ROUND('2019'!AC225/4,2)</f>
        <v>3315718.88</v>
      </c>
      <c r="AB225" s="27">
        <f>ROUND('2019'!AD225/4,2)</f>
        <v>138920.25</v>
      </c>
      <c r="AC225" s="27">
        <f>ROUND('2019'!AE225/4,2)</f>
        <v>3176798.63</v>
      </c>
      <c r="AD225" s="27">
        <f>ROUND('2019'!AF225/4,2)</f>
        <v>0</v>
      </c>
      <c r="AE225" s="27">
        <f>ROUND('2019'!AG225/4,2)</f>
        <v>0</v>
      </c>
      <c r="AF225" s="27">
        <f>ROUND('2019'!AH225/4,2)</f>
        <v>5862271.6500000004</v>
      </c>
      <c r="AG225" s="27">
        <f>ROUND('2019'!AI225/4,2)</f>
        <v>463365.31</v>
      </c>
      <c r="AH225" s="27">
        <f>ROUND('2019'!AJ225/4,2)</f>
        <v>0</v>
      </c>
      <c r="AI225" s="27">
        <f>ROUND('2019'!AK225/4,2)</f>
        <v>3371486.63</v>
      </c>
      <c r="AJ225" s="27">
        <f>ROUND('2019'!AM225/4,2)</f>
        <v>0</v>
      </c>
      <c r="AK225" s="27">
        <f>ROUND('2019'!AN225/4,2)</f>
        <v>1212685.78</v>
      </c>
      <c r="AL225" s="27">
        <f>ROUND('2019'!AO225/4,2)</f>
        <v>62661.9</v>
      </c>
      <c r="AM225" s="27">
        <f>ROUND('2019'!AP225/4,2)</f>
        <v>1150023.8799999999</v>
      </c>
      <c r="AN225" s="27">
        <f>ROUND('2019'!AQ225/4,2)</f>
        <v>0</v>
      </c>
      <c r="AO225" s="27">
        <f>ROUND('2019'!AR225/4,2)</f>
        <v>0</v>
      </c>
      <c r="AP225" s="27">
        <f>ROUND('2019'!AS225/4,2)</f>
        <v>1975102.28</v>
      </c>
      <c r="AQ225" s="27">
        <f>ROUND('2019'!AT225/4,2)</f>
        <v>277592.12</v>
      </c>
      <c r="AR225" s="27">
        <f>ROUND('2019'!AU225/4,2)</f>
        <v>0</v>
      </c>
      <c r="AS225" s="27">
        <f>ROUND('2019'!AV225/4,2)</f>
        <v>1381090.91</v>
      </c>
      <c r="AT225" s="28">
        <f t="shared" si="19"/>
        <v>0</v>
      </c>
      <c r="AU225" s="29">
        <f t="shared" si="19"/>
        <v>11977525.02</v>
      </c>
      <c r="AV225" s="29">
        <f t="shared" si="19"/>
        <v>591150</v>
      </c>
      <c r="AW225" s="29">
        <f t="shared" si="18"/>
        <v>11386375.02</v>
      </c>
      <c r="AX225" s="29">
        <f t="shared" si="18"/>
        <v>0</v>
      </c>
      <c r="AY225" s="29">
        <f t="shared" si="18"/>
        <v>0</v>
      </c>
      <c r="AZ225" s="29">
        <f t="shared" si="18"/>
        <v>21011726.350000001</v>
      </c>
      <c r="BA225" s="29">
        <f t="shared" si="18"/>
        <v>2135324</v>
      </c>
      <c r="BB225" s="29">
        <f t="shared" si="18"/>
        <v>0</v>
      </c>
      <c r="BC225" s="29">
        <f t="shared" si="18"/>
        <v>10155080.210000001</v>
      </c>
      <c r="BD225" s="30">
        <f t="shared" si="20"/>
        <v>43144331.579999998</v>
      </c>
    </row>
    <row r="226" spans="1:60" s="46" customFormat="1" ht="17.399999999999999" customHeight="1" x14ac:dyDescent="0.25">
      <c r="A226" s="13">
        <v>1</v>
      </c>
      <c r="B226" s="45"/>
      <c r="C226" s="99"/>
      <c r="D226" s="99" t="s">
        <v>189</v>
      </c>
      <c r="E226" s="21" t="s">
        <v>18</v>
      </c>
      <c r="F226" s="72">
        <f>F194+F196</f>
        <v>2</v>
      </c>
      <c r="G226" s="37">
        <f>SUM(G224,G222,G220,G218,G216,G214,G212,G210,G208,G206,G204,G202,G200,G198,G196,G194,G192,G190)</f>
        <v>0</v>
      </c>
      <c r="H226" s="37">
        <f t="shared" ref="H226:BD226" si="21">SUM(H224,H222,H220,H218,H216,H214,H212,H210,H208,H206,H204,H202,H200,H198,H196,H194,H192,H190)</f>
        <v>90225</v>
      </c>
      <c r="I226" s="37">
        <f t="shared" si="21"/>
        <v>25650</v>
      </c>
      <c r="J226" s="37">
        <f t="shared" si="21"/>
        <v>16400</v>
      </c>
      <c r="K226" s="37">
        <f t="shared" si="21"/>
        <v>9925</v>
      </c>
      <c r="L226" s="37">
        <f t="shared" si="21"/>
        <v>11351</v>
      </c>
      <c r="M226" s="37">
        <f t="shared" si="21"/>
        <v>745</v>
      </c>
      <c r="N226" s="37">
        <f t="shared" si="21"/>
        <v>51</v>
      </c>
      <c r="O226" s="37">
        <f t="shared" si="21"/>
        <v>2692</v>
      </c>
      <c r="P226" s="37">
        <f t="shared" si="21"/>
        <v>0</v>
      </c>
      <c r="Q226" s="37">
        <f t="shared" si="21"/>
        <v>0</v>
      </c>
      <c r="R226" s="37">
        <f t="shared" si="21"/>
        <v>3710</v>
      </c>
      <c r="S226" s="37">
        <f t="shared" si="21"/>
        <v>905</v>
      </c>
      <c r="T226" s="37">
        <f t="shared" si="21"/>
        <v>704</v>
      </c>
      <c r="U226" s="37">
        <f t="shared" si="21"/>
        <v>281</v>
      </c>
      <c r="V226" s="37">
        <f t="shared" si="21"/>
        <v>422</v>
      </c>
      <c r="W226" s="37">
        <f t="shared" si="21"/>
        <v>24</v>
      </c>
      <c r="X226" s="37">
        <f t="shared" si="21"/>
        <v>0</v>
      </c>
      <c r="Y226" s="37">
        <f t="shared" si="21"/>
        <v>110</v>
      </c>
      <c r="Z226" s="37">
        <f t="shared" si="21"/>
        <v>1</v>
      </c>
      <c r="AA226" s="37">
        <f t="shared" si="21"/>
        <v>0</v>
      </c>
      <c r="AB226" s="37">
        <f t="shared" si="21"/>
        <v>33133</v>
      </c>
      <c r="AC226" s="37">
        <f t="shared" si="21"/>
        <v>14023</v>
      </c>
      <c r="AD226" s="37">
        <f t="shared" si="21"/>
        <v>5160</v>
      </c>
      <c r="AE226" s="37">
        <f t="shared" si="21"/>
        <v>2489</v>
      </c>
      <c r="AF226" s="37">
        <f t="shared" si="21"/>
        <v>3791</v>
      </c>
      <c r="AG226" s="37">
        <f t="shared" si="21"/>
        <v>302</v>
      </c>
      <c r="AH226" s="37">
        <f t="shared" si="21"/>
        <v>16</v>
      </c>
      <c r="AI226" s="37">
        <f t="shared" si="21"/>
        <v>1347</v>
      </c>
      <c r="AJ226" s="37">
        <f t="shared" si="21"/>
        <v>1</v>
      </c>
      <c r="AK226" s="37">
        <f t="shared" si="21"/>
        <v>0</v>
      </c>
      <c r="AL226" s="37">
        <f t="shared" si="21"/>
        <v>17092</v>
      </c>
      <c r="AM226" s="37">
        <f t="shared" si="21"/>
        <v>5007</v>
      </c>
      <c r="AN226" s="37">
        <f t="shared" si="21"/>
        <v>3596</v>
      </c>
      <c r="AO226" s="37">
        <f t="shared" si="21"/>
        <v>1621</v>
      </c>
      <c r="AP226" s="37">
        <f t="shared" si="21"/>
        <v>2077</v>
      </c>
      <c r="AQ226" s="37">
        <f t="shared" si="21"/>
        <v>155</v>
      </c>
      <c r="AR226" s="37">
        <f t="shared" si="21"/>
        <v>8</v>
      </c>
      <c r="AS226" s="37">
        <f t="shared" si="21"/>
        <v>538</v>
      </c>
      <c r="AT226" s="37">
        <f t="shared" si="21"/>
        <v>4</v>
      </c>
      <c r="AU226" s="37">
        <f t="shared" si="21"/>
        <v>0</v>
      </c>
      <c r="AV226" s="37">
        <f t="shared" si="21"/>
        <v>144160</v>
      </c>
      <c r="AW226" s="37">
        <f t="shared" si="21"/>
        <v>45585</v>
      </c>
      <c r="AX226" s="37">
        <f t="shared" si="21"/>
        <v>25860</v>
      </c>
      <c r="AY226" s="37">
        <f t="shared" si="21"/>
        <v>14316</v>
      </c>
      <c r="AZ226" s="37">
        <f t="shared" si="21"/>
        <v>17641</v>
      </c>
      <c r="BA226" s="37">
        <f t="shared" si="21"/>
        <v>1226</v>
      </c>
      <c r="BB226" s="37">
        <f t="shared" si="21"/>
        <v>75</v>
      </c>
      <c r="BC226" s="37">
        <f t="shared" si="21"/>
        <v>4687</v>
      </c>
      <c r="BD226" s="37">
        <f t="shared" si="21"/>
        <v>0</v>
      </c>
    </row>
    <row r="227" spans="1:60" s="48" customFormat="1" ht="20.25" customHeight="1" x14ac:dyDescent="0.25">
      <c r="A227" s="13">
        <v>1</v>
      </c>
      <c r="B227" s="47"/>
      <c r="C227" s="99"/>
      <c r="D227" s="99"/>
      <c r="E227" s="27" t="s">
        <v>19</v>
      </c>
      <c r="F227" s="40">
        <f>F195+F197</f>
        <v>6420.49</v>
      </c>
      <c r="G227" s="40">
        <f>SUM(G225,G223,G221,G219,G217,G215,G213,G211,G209,G207,G205,G203,G201,G199,G197,G195,G193,G191)</f>
        <v>172555575.16999999</v>
      </c>
      <c r="H227" s="40">
        <f t="shared" ref="H227:BD227" si="22">SUM(H225,H223,H221,H219,H217,H215,H213,H211,H209,H207,H205,H203,H201,H199,H197,H195,H193,H191)</f>
        <v>63104754.140000008</v>
      </c>
      <c r="I227" s="40">
        <f t="shared" si="22"/>
        <v>95329571</v>
      </c>
      <c r="J227" s="40">
        <f t="shared" si="22"/>
        <v>14121250.050000001</v>
      </c>
      <c r="K227" s="40">
        <f t="shared" si="22"/>
        <v>59953920.359999999</v>
      </c>
      <c r="L227" s="40">
        <f t="shared" si="22"/>
        <v>809985444.55000007</v>
      </c>
      <c r="M227" s="40">
        <f t="shared" si="22"/>
        <v>146208427.63999999</v>
      </c>
      <c r="N227" s="40">
        <f t="shared" si="22"/>
        <v>2313794.4700000002</v>
      </c>
      <c r="O227" s="40">
        <f t="shared" si="22"/>
        <v>109019218.14</v>
      </c>
      <c r="P227" s="40">
        <f>SUM(P225,P223,P221,P219,P217,P215,P213,P211,P209,P207,P205,P203,P201,P199,P197,P195,P193,P191)</f>
        <v>0</v>
      </c>
      <c r="Q227" s="40">
        <f t="shared" si="22"/>
        <v>6851595.3599999994</v>
      </c>
      <c r="R227" s="40">
        <f t="shared" si="22"/>
        <v>2485036.2599999998</v>
      </c>
      <c r="S227" s="40">
        <f t="shared" si="22"/>
        <v>3775465.0599999996</v>
      </c>
      <c r="T227" s="40">
        <f>SUM(T225,T223,T221,T219,T217,T215,T213,T211,T209,T207,T205,T203,T201,T199,T197,T195,T193,T191)</f>
        <v>591094.03999999992</v>
      </c>
      <c r="U227" s="40">
        <f t="shared" si="22"/>
        <v>1911519.31</v>
      </c>
      <c r="V227" s="40">
        <f t="shared" si="22"/>
        <v>28286230.670000002</v>
      </c>
      <c r="W227" s="40">
        <f t="shared" si="22"/>
        <v>4366249.4399999995</v>
      </c>
      <c r="X227" s="40">
        <f t="shared" si="22"/>
        <v>0</v>
      </c>
      <c r="Y227" s="40">
        <f t="shared" si="22"/>
        <v>3687556.0300000003</v>
      </c>
      <c r="Z227" s="40">
        <f t="shared" si="22"/>
        <v>3210.25</v>
      </c>
      <c r="AA227" s="40">
        <f t="shared" si="22"/>
        <v>75901069.930000007</v>
      </c>
      <c r="AB227" s="40">
        <f t="shared" si="22"/>
        <v>23952139.560000002</v>
      </c>
      <c r="AC227" s="40">
        <f t="shared" si="22"/>
        <v>47563386.299999997</v>
      </c>
      <c r="AD227" s="40">
        <f t="shared" si="22"/>
        <v>4385544.07</v>
      </c>
      <c r="AE227" s="40">
        <f t="shared" si="22"/>
        <v>15504996.33</v>
      </c>
      <c r="AF227" s="40">
        <f t="shared" si="22"/>
        <v>288990507.95999998</v>
      </c>
      <c r="AG227" s="40">
        <f t="shared" si="22"/>
        <v>60109794.359999999</v>
      </c>
      <c r="AH227" s="40">
        <f t="shared" si="22"/>
        <v>736986.39</v>
      </c>
      <c r="AI227" s="40">
        <f t="shared" si="22"/>
        <v>52212285.150000006</v>
      </c>
      <c r="AJ227" s="40">
        <f t="shared" si="22"/>
        <v>3210.25</v>
      </c>
      <c r="AK227" s="40">
        <f t="shared" si="22"/>
        <v>32644526.93</v>
      </c>
      <c r="AL227" s="40">
        <f t="shared" si="22"/>
        <v>12016218.390000001</v>
      </c>
      <c r="AM227" s="40">
        <f t="shared" si="22"/>
        <v>17608765.189999998</v>
      </c>
      <c r="AN227" s="40">
        <f t="shared" si="22"/>
        <v>3019543.37</v>
      </c>
      <c r="AO227" s="40">
        <f t="shared" si="22"/>
        <v>9558743.1600000001</v>
      </c>
      <c r="AP227" s="40">
        <f t="shared" si="22"/>
        <v>141959947.87</v>
      </c>
      <c r="AQ227" s="40">
        <f t="shared" si="22"/>
        <v>29203971.700000003</v>
      </c>
      <c r="AR227" s="40">
        <f t="shared" si="22"/>
        <v>377062.8</v>
      </c>
      <c r="AS227" s="40">
        <f t="shared" si="22"/>
        <v>21070762.199999999</v>
      </c>
      <c r="AT227" s="40">
        <f t="shared" si="22"/>
        <v>12840.99</v>
      </c>
      <c r="AU227" s="40">
        <f t="shared" si="22"/>
        <v>287952767.39000005</v>
      </c>
      <c r="AV227" s="40">
        <f t="shared" si="22"/>
        <v>101558148.34999999</v>
      </c>
      <c r="AW227" s="40">
        <f t="shared" si="22"/>
        <v>164277187.55000004</v>
      </c>
      <c r="AX227" s="40">
        <f t="shared" si="22"/>
        <v>22117431.530000001</v>
      </c>
      <c r="AY227" s="40">
        <f t="shared" si="22"/>
        <v>86929179.159999996</v>
      </c>
      <c r="AZ227" s="40">
        <f t="shared" si="22"/>
        <v>1269222131.05</v>
      </c>
      <c r="BA227" s="40">
        <f t="shared" si="22"/>
        <v>239888443.14000002</v>
      </c>
      <c r="BB227" s="40">
        <f t="shared" si="22"/>
        <v>3427843.66</v>
      </c>
      <c r="BC227" s="40">
        <f t="shared" si="22"/>
        <v>185989821.51999998</v>
      </c>
      <c r="BD227" s="40">
        <f t="shared" si="22"/>
        <v>1830106740.1099999</v>
      </c>
    </row>
    <row r="228" spans="1:60" s="46" customFormat="1" ht="16.2" customHeight="1" x14ac:dyDescent="0.25">
      <c r="A228" s="13">
        <v>1</v>
      </c>
      <c r="B228" s="20" t="s">
        <v>190</v>
      </c>
      <c r="C228" s="88">
        <v>114</v>
      </c>
      <c r="D228" s="88" t="s">
        <v>191</v>
      </c>
      <c r="E228" s="21" t="s">
        <v>18</v>
      </c>
      <c r="F228" s="21">
        <f>ROUND('2019'!F228/4,0)</f>
        <v>0</v>
      </c>
      <c r="G228" s="21">
        <f>ROUND('2019'!G228/4,0)</f>
        <v>0</v>
      </c>
      <c r="H228" s="21">
        <f>ROUND('2019'!H228/4,0)</f>
        <v>0</v>
      </c>
      <c r="I228" s="21">
        <f>ROUND('2019'!I228/4,0)</f>
        <v>0</v>
      </c>
      <c r="J228" s="21">
        <f>ROUND('2019'!J228/4,0)</f>
        <v>0</v>
      </c>
      <c r="K228" s="21">
        <f>ROUND('2019'!K228/4,0)</f>
        <v>0</v>
      </c>
      <c r="L228" s="21">
        <f>ROUND('2019'!L228/4,0)</f>
        <v>0</v>
      </c>
      <c r="M228" s="21">
        <f>ROUND('2019'!M228/4,0)</f>
        <v>0</v>
      </c>
      <c r="N228" s="21">
        <f>ROUND('2019'!N228/4,0)</f>
        <v>0</v>
      </c>
      <c r="O228" s="21">
        <f>ROUND('2019'!O228/4,0)</f>
        <v>1</v>
      </c>
      <c r="P228" s="21">
        <f>ROUND('2019'!Q228/4,0)</f>
        <v>0</v>
      </c>
      <c r="Q228" s="21">
        <f>ROUND('2019'!R228/4,0)</f>
        <v>0</v>
      </c>
      <c r="R228" s="21">
        <f>ROUND('2019'!S228/4,0)</f>
        <v>0</v>
      </c>
      <c r="S228" s="21">
        <f>ROUND('2019'!T228/4,0)</f>
        <v>0</v>
      </c>
      <c r="T228" s="21">
        <f>ROUND('2019'!U228/4,0)</f>
        <v>0</v>
      </c>
      <c r="U228" s="21">
        <f>ROUND('2019'!V228/4,0)</f>
        <v>0</v>
      </c>
      <c r="V228" s="21">
        <f>ROUND('2019'!W228/4,0)</f>
        <v>0</v>
      </c>
      <c r="W228" s="21">
        <f>ROUND('2019'!X228/4,0)</f>
        <v>0</v>
      </c>
      <c r="X228" s="21">
        <f>ROUND('2019'!Y228/4,0)</f>
        <v>0</v>
      </c>
      <c r="Y228" s="21">
        <f>ROUND('2019'!Z228/4,0)</f>
        <v>0</v>
      </c>
      <c r="Z228" s="21">
        <f>ROUND('2019'!AB228/4,0)</f>
        <v>0</v>
      </c>
      <c r="AA228" s="21">
        <f>ROUND('2019'!AC228/4,0)</f>
        <v>0</v>
      </c>
      <c r="AB228" s="21">
        <f>ROUND('2019'!AD228/4,0)</f>
        <v>0</v>
      </c>
      <c r="AC228" s="21">
        <f>ROUND('2019'!AE228/4,0)</f>
        <v>0</v>
      </c>
      <c r="AD228" s="21">
        <f>ROUND('2019'!AF228/4,0)</f>
        <v>0</v>
      </c>
      <c r="AE228" s="21">
        <f>ROUND('2019'!AG228/4,0)</f>
        <v>0</v>
      </c>
      <c r="AF228" s="21">
        <f>ROUND('2019'!AH228/4,0)</f>
        <v>0</v>
      </c>
      <c r="AG228" s="21">
        <f>ROUND('2019'!AI228/4,0)</f>
        <v>0</v>
      </c>
      <c r="AH228" s="21">
        <f>ROUND('2019'!AJ228/4,0)</f>
        <v>0</v>
      </c>
      <c r="AI228" s="21">
        <f>ROUND('2019'!AK228/4,0)</f>
        <v>0</v>
      </c>
      <c r="AJ228" s="21">
        <f>ROUND('2019'!AM228/4,0)</f>
        <v>0</v>
      </c>
      <c r="AK228" s="21">
        <f>ROUND('2019'!AN228/4,0)</f>
        <v>0</v>
      </c>
      <c r="AL228" s="21">
        <f>ROUND('2019'!AO228/4,0)</f>
        <v>0</v>
      </c>
      <c r="AM228" s="21">
        <f>ROUND('2019'!AP228/4,0)</f>
        <v>0</v>
      </c>
      <c r="AN228" s="21">
        <f>ROUND('2019'!AQ228/4,0)</f>
        <v>0</v>
      </c>
      <c r="AO228" s="21">
        <f>ROUND('2019'!AR228/4,0)</f>
        <v>0</v>
      </c>
      <c r="AP228" s="21">
        <f>ROUND('2019'!AS228/4,0)</f>
        <v>0</v>
      </c>
      <c r="AQ228" s="21">
        <f>ROUND('2019'!AT228/4,0)</f>
        <v>0</v>
      </c>
      <c r="AR228" s="21">
        <f>ROUND('2019'!AU228/4,0)</f>
        <v>0</v>
      </c>
      <c r="AS228" s="21">
        <f>ROUND('2019'!AV228/4,0)</f>
        <v>0</v>
      </c>
      <c r="AT228" s="22">
        <f t="shared" si="19"/>
        <v>0</v>
      </c>
      <c r="AU228" s="23">
        <f t="shared" si="19"/>
        <v>0</v>
      </c>
      <c r="AV228" s="23">
        <f t="shared" si="19"/>
        <v>0</v>
      </c>
      <c r="AW228" s="23">
        <f t="shared" si="18"/>
        <v>0</v>
      </c>
      <c r="AX228" s="23">
        <f t="shared" si="18"/>
        <v>0</v>
      </c>
      <c r="AY228" s="23">
        <f t="shared" si="18"/>
        <v>0</v>
      </c>
      <c r="AZ228" s="23">
        <f t="shared" si="18"/>
        <v>0</v>
      </c>
      <c r="BA228" s="23">
        <f t="shared" si="18"/>
        <v>0</v>
      </c>
      <c r="BB228" s="23">
        <f t="shared" si="18"/>
        <v>0</v>
      </c>
      <c r="BC228" s="23">
        <f t="shared" si="18"/>
        <v>1</v>
      </c>
      <c r="BD228" s="24"/>
    </row>
    <row r="229" spans="1:60" s="48" customFormat="1" ht="16.2" customHeight="1" x14ac:dyDescent="0.25">
      <c r="A229" s="13">
        <v>1</v>
      </c>
      <c r="B229" s="47"/>
      <c r="C229" s="89"/>
      <c r="D229" s="89"/>
      <c r="E229" s="27" t="s">
        <v>19</v>
      </c>
      <c r="F229" s="27">
        <f>ROUND('2019'!F229/4,2)</f>
        <v>0</v>
      </c>
      <c r="G229" s="27">
        <f>ROUND('2019'!G229/4,2)</f>
        <v>0</v>
      </c>
      <c r="H229" s="27">
        <f>ROUND('2019'!H229/4,2)</f>
        <v>0</v>
      </c>
      <c r="I229" s="27">
        <f>ROUND('2019'!I229/4,2)</f>
        <v>0</v>
      </c>
      <c r="J229" s="27">
        <f>ROUND('2019'!J229/4,2)</f>
        <v>0</v>
      </c>
      <c r="K229" s="27">
        <f>ROUND('2019'!K229/4,2)</f>
        <v>0</v>
      </c>
      <c r="L229" s="27">
        <f>ROUND('2019'!L229/4,2)</f>
        <v>0</v>
      </c>
      <c r="M229" s="27">
        <f>ROUND('2019'!M229/4,2)</f>
        <v>0</v>
      </c>
      <c r="N229" s="27">
        <f>ROUND('2019'!N229/4,2)</f>
        <v>0</v>
      </c>
      <c r="O229" s="27">
        <f>ROUND('2019'!O229/4,2)</f>
        <v>85041.82</v>
      </c>
      <c r="P229" s="27">
        <f>ROUND('2019'!Q229/4,2)</f>
        <v>0</v>
      </c>
      <c r="Q229" s="27">
        <f>ROUND('2019'!R229/4,2)</f>
        <v>0</v>
      </c>
      <c r="R229" s="27">
        <f>ROUND('2019'!S229/4,2)</f>
        <v>0</v>
      </c>
      <c r="S229" s="27">
        <f>ROUND('2019'!T229/4,2)</f>
        <v>0</v>
      </c>
      <c r="T229" s="27">
        <f>ROUND('2019'!U229/4,2)</f>
        <v>0</v>
      </c>
      <c r="U229" s="27">
        <f>ROUND('2019'!V229/4,2)</f>
        <v>0</v>
      </c>
      <c r="V229" s="27">
        <f>ROUND('2019'!W229/4,2)</f>
        <v>0</v>
      </c>
      <c r="W229" s="27">
        <f>ROUND('2019'!X229/4,2)</f>
        <v>0</v>
      </c>
      <c r="X229" s="27">
        <f>ROUND('2019'!Y229/4,2)</f>
        <v>0</v>
      </c>
      <c r="Y229" s="27">
        <f>ROUND('2019'!Z229/4,2)</f>
        <v>0</v>
      </c>
      <c r="Z229" s="27">
        <f>ROUND('2019'!AB229/4,2)</f>
        <v>0</v>
      </c>
      <c r="AA229" s="27">
        <f>ROUND('2019'!AC229/4,2)</f>
        <v>0</v>
      </c>
      <c r="AB229" s="27">
        <f>ROUND('2019'!AD229/4,2)</f>
        <v>0</v>
      </c>
      <c r="AC229" s="27">
        <f>ROUND('2019'!AE229/4,2)</f>
        <v>0</v>
      </c>
      <c r="AD229" s="27">
        <f>ROUND('2019'!AF229/4,2)</f>
        <v>0</v>
      </c>
      <c r="AE229" s="27">
        <f>ROUND('2019'!AG229/4,2)</f>
        <v>0</v>
      </c>
      <c r="AF229" s="27">
        <f>ROUND('2019'!AH229/4,2)</f>
        <v>0</v>
      </c>
      <c r="AG229" s="27">
        <f>ROUND('2019'!AI229/4,2)</f>
        <v>0</v>
      </c>
      <c r="AH229" s="27">
        <f>ROUND('2019'!AJ229/4,2)</f>
        <v>0</v>
      </c>
      <c r="AI229" s="27">
        <f>ROUND('2019'!AK229/4,2)</f>
        <v>0</v>
      </c>
      <c r="AJ229" s="27">
        <f>ROUND('2019'!AM229/4,2)</f>
        <v>0</v>
      </c>
      <c r="AK229" s="27">
        <f>ROUND('2019'!AN229/4,2)</f>
        <v>0</v>
      </c>
      <c r="AL229" s="27">
        <f>ROUND('2019'!AO229/4,2)</f>
        <v>0</v>
      </c>
      <c r="AM229" s="27">
        <f>ROUND('2019'!AP229/4,2)</f>
        <v>0</v>
      </c>
      <c r="AN229" s="27">
        <f>ROUND('2019'!AQ229/4,2)</f>
        <v>0</v>
      </c>
      <c r="AO229" s="27">
        <f>ROUND('2019'!AR229/4,2)</f>
        <v>0</v>
      </c>
      <c r="AP229" s="27">
        <f>ROUND('2019'!AS229/4,2)</f>
        <v>0</v>
      </c>
      <c r="AQ229" s="27">
        <f>ROUND('2019'!AT229/4,2)</f>
        <v>0</v>
      </c>
      <c r="AR229" s="27">
        <f>ROUND('2019'!AU229/4,2)</f>
        <v>0</v>
      </c>
      <c r="AS229" s="27">
        <f>ROUND('2019'!AV229/4,2)</f>
        <v>0</v>
      </c>
      <c r="AT229" s="28">
        <f t="shared" si="19"/>
        <v>0</v>
      </c>
      <c r="AU229" s="29">
        <f t="shared" si="19"/>
        <v>0</v>
      </c>
      <c r="AV229" s="29">
        <f t="shared" si="19"/>
        <v>0</v>
      </c>
      <c r="AW229" s="29">
        <f t="shared" si="18"/>
        <v>0</v>
      </c>
      <c r="AX229" s="29">
        <f t="shared" si="18"/>
        <v>0</v>
      </c>
      <c r="AY229" s="29">
        <f t="shared" si="18"/>
        <v>0</v>
      </c>
      <c r="AZ229" s="29">
        <f t="shared" si="18"/>
        <v>0</v>
      </c>
      <c r="BA229" s="29">
        <f t="shared" si="18"/>
        <v>0</v>
      </c>
      <c r="BB229" s="29">
        <f t="shared" si="18"/>
        <v>0</v>
      </c>
      <c r="BC229" s="29">
        <f t="shared" si="18"/>
        <v>85041.82</v>
      </c>
      <c r="BD229" s="30">
        <f t="shared" si="20"/>
        <v>85041.82</v>
      </c>
    </row>
    <row r="230" spans="1:60" s="46" customFormat="1" ht="16.2" customHeight="1" x14ac:dyDescent="0.25">
      <c r="A230" s="13">
        <v>1</v>
      </c>
      <c r="B230" s="45"/>
      <c r="C230" s="88">
        <v>115</v>
      </c>
      <c r="D230" s="94" t="s">
        <v>192</v>
      </c>
      <c r="E230" s="21" t="s">
        <v>18</v>
      </c>
      <c r="F230" s="21">
        <f>ROUND('2019'!F230/4,0)</f>
        <v>0</v>
      </c>
      <c r="G230" s="21">
        <f>ROUND('2019'!G230/4,0)</f>
        <v>0</v>
      </c>
      <c r="H230" s="21">
        <f>ROUND('2019'!H230/4,0)</f>
        <v>0</v>
      </c>
      <c r="I230" s="21">
        <f>ROUND('2019'!I230/4,0)</f>
        <v>0</v>
      </c>
      <c r="J230" s="21">
        <f>ROUND('2019'!J230/4,0)</f>
        <v>0</v>
      </c>
      <c r="K230" s="21">
        <f>ROUND('2019'!K230/4,0)</f>
        <v>0</v>
      </c>
      <c r="L230" s="21">
        <f>ROUND('2019'!L230/4,0)</f>
        <v>1</v>
      </c>
      <c r="M230" s="21">
        <f>ROUND('2019'!M230/4,0)</f>
        <v>1</v>
      </c>
      <c r="N230" s="21">
        <f>ROUND('2019'!N230/4,0)</f>
        <v>0</v>
      </c>
      <c r="O230" s="21">
        <f>ROUND('2019'!O230/4,0)</f>
        <v>0</v>
      </c>
      <c r="P230" s="21">
        <f>ROUND('2019'!Q230/4,0)</f>
        <v>0</v>
      </c>
      <c r="Q230" s="21">
        <f>ROUND('2019'!R230/4,0)</f>
        <v>0</v>
      </c>
      <c r="R230" s="21">
        <f>ROUND('2019'!S230/4,0)</f>
        <v>0</v>
      </c>
      <c r="S230" s="21">
        <f>ROUND('2019'!T230/4,0)</f>
        <v>0</v>
      </c>
      <c r="T230" s="21">
        <f>ROUND('2019'!U230/4,0)</f>
        <v>0</v>
      </c>
      <c r="U230" s="21">
        <f>ROUND('2019'!V230/4,0)</f>
        <v>0</v>
      </c>
      <c r="V230" s="21">
        <f>ROUND('2019'!W230/4,0)</f>
        <v>0</v>
      </c>
      <c r="W230" s="21">
        <f>ROUND('2019'!X230/4,0)</f>
        <v>0</v>
      </c>
      <c r="X230" s="21">
        <f>ROUND('2019'!Y230/4,0)</f>
        <v>0</v>
      </c>
      <c r="Y230" s="21">
        <f>ROUND('2019'!Z230/4,0)</f>
        <v>0</v>
      </c>
      <c r="Z230" s="21">
        <f>ROUND('2019'!AB230/4,0)</f>
        <v>0</v>
      </c>
      <c r="AA230" s="21">
        <f>ROUND('2019'!AC230/4,0)</f>
        <v>0</v>
      </c>
      <c r="AB230" s="21">
        <f>ROUND('2019'!AD230/4,0)</f>
        <v>0</v>
      </c>
      <c r="AC230" s="21">
        <f>ROUND('2019'!AE230/4,0)</f>
        <v>0</v>
      </c>
      <c r="AD230" s="21">
        <f>ROUND('2019'!AF230/4,0)</f>
        <v>0</v>
      </c>
      <c r="AE230" s="21">
        <f>ROUND('2019'!AG230/4,0)</f>
        <v>0</v>
      </c>
      <c r="AF230" s="21">
        <f>ROUND('2019'!AH230/4,0)</f>
        <v>0</v>
      </c>
      <c r="AG230" s="21">
        <f>ROUND('2019'!AI230/4,0)</f>
        <v>0</v>
      </c>
      <c r="AH230" s="21">
        <f>ROUND('2019'!AJ230/4,0)</f>
        <v>0</v>
      </c>
      <c r="AI230" s="21">
        <f>ROUND('2019'!AK230/4,0)</f>
        <v>0</v>
      </c>
      <c r="AJ230" s="21">
        <f>ROUND('2019'!AM230/4,0)</f>
        <v>0</v>
      </c>
      <c r="AK230" s="21">
        <f>ROUND('2019'!AN230/4,0)</f>
        <v>0</v>
      </c>
      <c r="AL230" s="21">
        <f>ROUND('2019'!AO230/4,0)</f>
        <v>0</v>
      </c>
      <c r="AM230" s="21">
        <f>ROUND('2019'!AP230/4,0)</f>
        <v>0</v>
      </c>
      <c r="AN230" s="21">
        <f>ROUND('2019'!AQ230/4,0)</f>
        <v>0</v>
      </c>
      <c r="AO230" s="21">
        <f>ROUND('2019'!AR230/4,0)</f>
        <v>0</v>
      </c>
      <c r="AP230" s="21">
        <f>ROUND('2019'!AS230/4,0)</f>
        <v>0</v>
      </c>
      <c r="AQ230" s="21">
        <f>ROUND('2019'!AT230/4,0)</f>
        <v>0</v>
      </c>
      <c r="AR230" s="21">
        <f>ROUND('2019'!AU230/4,0)</f>
        <v>0</v>
      </c>
      <c r="AS230" s="21">
        <f>ROUND('2019'!AV230/4,0)</f>
        <v>0</v>
      </c>
      <c r="AT230" s="22">
        <f t="shared" si="19"/>
        <v>0</v>
      </c>
      <c r="AU230" s="23">
        <f t="shared" si="19"/>
        <v>0</v>
      </c>
      <c r="AV230" s="23">
        <f t="shared" si="19"/>
        <v>0</v>
      </c>
      <c r="AW230" s="23">
        <f t="shared" si="18"/>
        <v>0</v>
      </c>
      <c r="AX230" s="23">
        <f t="shared" si="18"/>
        <v>0</v>
      </c>
      <c r="AY230" s="23">
        <f t="shared" si="18"/>
        <v>0</v>
      </c>
      <c r="AZ230" s="23">
        <f t="shared" si="18"/>
        <v>1</v>
      </c>
      <c r="BA230" s="23">
        <f t="shared" si="18"/>
        <v>1</v>
      </c>
      <c r="BB230" s="23">
        <f t="shared" si="18"/>
        <v>0</v>
      </c>
      <c r="BC230" s="23">
        <f t="shared" si="18"/>
        <v>0</v>
      </c>
      <c r="BD230" s="24">
        <f t="shared" si="20"/>
        <v>1</v>
      </c>
    </row>
    <row r="231" spans="1:60" s="48" customFormat="1" ht="16.2" customHeight="1" x14ac:dyDescent="0.25">
      <c r="A231" s="13">
        <v>1</v>
      </c>
      <c r="B231" s="47"/>
      <c r="C231" s="89"/>
      <c r="D231" s="95"/>
      <c r="E231" s="27" t="s">
        <v>19</v>
      </c>
      <c r="F231" s="27">
        <f>ROUND('2019'!F231/4,2)</f>
        <v>0</v>
      </c>
      <c r="G231" s="27">
        <f>ROUND('2019'!G231/4,2)</f>
        <v>0</v>
      </c>
      <c r="H231" s="27">
        <f>ROUND('2019'!H231/4,2)</f>
        <v>0</v>
      </c>
      <c r="I231" s="27">
        <f>ROUND('2019'!I231/4,2)</f>
        <v>0</v>
      </c>
      <c r="J231" s="27">
        <f>ROUND('2019'!J231/4,2)</f>
        <v>0</v>
      </c>
      <c r="K231" s="27">
        <f>ROUND('2019'!K231/4,2)</f>
        <v>0</v>
      </c>
      <c r="L231" s="27">
        <f>ROUND('2019'!L231/4,2)</f>
        <v>142122.23000000001</v>
      </c>
      <c r="M231" s="27">
        <f>ROUND('2019'!M231/4,2)</f>
        <v>142122.23000000001</v>
      </c>
      <c r="N231" s="27">
        <f>ROUND('2019'!N231/4,2)</f>
        <v>0</v>
      </c>
      <c r="O231" s="27">
        <f>ROUND('2019'!O231/4,2)</f>
        <v>0</v>
      </c>
      <c r="P231" s="27">
        <f>ROUND('2019'!Q231/4,2)</f>
        <v>0</v>
      </c>
      <c r="Q231" s="27">
        <f>ROUND('2019'!R231/4,2)</f>
        <v>0</v>
      </c>
      <c r="R231" s="27">
        <f>ROUND('2019'!S231/4,2)</f>
        <v>0</v>
      </c>
      <c r="S231" s="27">
        <f>ROUND('2019'!T231/4,2)</f>
        <v>0</v>
      </c>
      <c r="T231" s="27">
        <f>ROUND('2019'!U231/4,2)</f>
        <v>0</v>
      </c>
      <c r="U231" s="27">
        <f>ROUND('2019'!V231/4,2)</f>
        <v>0</v>
      </c>
      <c r="V231" s="27">
        <f>ROUND('2019'!W231/4,2)</f>
        <v>0</v>
      </c>
      <c r="W231" s="27">
        <f>ROUND('2019'!X231/4,2)</f>
        <v>0</v>
      </c>
      <c r="X231" s="27">
        <f>ROUND('2019'!Y231/4,2)</f>
        <v>0</v>
      </c>
      <c r="Y231" s="27">
        <f>ROUND('2019'!Z231/4,2)</f>
        <v>0</v>
      </c>
      <c r="Z231" s="27">
        <f>ROUND('2019'!AB231/4,2)</f>
        <v>0</v>
      </c>
      <c r="AA231" s="27">
        <f>ROUND('2019'!AC231/4,2)</f>
        <v>0</v>
      </c>
      <c r="AB231" s="27">
        <f>ROUND('2019'!AD231/4,2)</f>
        <v>0</v>
      </c>
      <c r="AC231" s="27">
        <f>ROUND('2019'!AE231/4,2)</f>
        <v>0</v>
      </c>
      <c r="AD231" s="27">
        <f>ROUND('2019'!AF231/4,2)</f>
        <v>0</v>
      </c>
      <c r="AE231" s="27">
        <f>ROUND('2019'!AG231/4,2)</f>
        <v>0</v>
      </c>
      <c r="AF231" s="27">
        <f>ROUND('2019'!AH231/4,2)</f>
        <v>0</v>
      </c>
      <c r="AG231" s="27">
        <f>ROUND('2019'!AI231/4,2)</f>
        <v>0</v>
      </c>
      <c r="AH231" s="27">
        <f>ROUND('2019'!AJ231/4,2)</f>
        <v>0</v>
      </c>
      <c r="AI231" s="27">
        <f>ROUND('2019'!AK231/4,2)</f>
        <v>0</v>
      </c>
      <c r="AJ231" s="27">
        <f>ROUND('2019'!AM231/4,2)</f>
        <v>0</v>
      </c>
      <c r="AK231" s="27">
        <f>ROUND('2019'!AN231/4,2)</f>
        <v>0</v>
      </c>
      <c r="AL231" s="27">
        <f>ROUND('2019'!AO231/4,2)</f>
        <v>0</v>
      </c>
      <c r="AM231" s="27">
        <f>ROUND('2019'!AP231/4,2)</f>
        <v>0</v>
      </c>
      <c r="AN231" s="27">
        <f>ROUND('2019'!AQ231/4,2)</f>
        <v>0</v>
      </c>
      <c r="AO231" s="27">
        <f>ROUND('2019'!AR231/4,2)</f>
        <v>0</v>
      </c>
      <c r="AP231" s="27">
        <f>ROUND('2019'!AS231/4,2)</f>
        <v>0</v>
      </c>
      <c r="AQ231" s="27">
        <f>ROUND('2019'!AT231/4,2)</f>
        <v>0</v>
      </c>
      <c r="AR231" s="27">
        <f>ROUND('2019'!AU231/4,2)</f>
        <v>0</v>
      </c>
      <c r="AS231" s="27">
        <f>ROUND('2019'!AV231/4,2)</f>
        <v>0</v>
      </c>
      <c r="AT231" s="28">
        <f t="shared" si="19"/>
        <v>0</v>
      </c>
      <c r="AU231" s="29">
        <f t="shared" si="19"/>
        <v>0</v>
      </c>
      <c r="AV231" s="29">
        <f t="shared" si="19"/>
        <v>0</v>
      </c>
      <c r="AW231" s="29">
        <f t="shared" si="18"/>
        <v>0</v>
      </c>
      <c r="AX231" s="29">
        <f t="shared" si="18"/>
        <v>0</v>
      </c>
      <c r="AY231" s="29">
        <f t="shared" si="18"/>
        <v>0</v>
      </c>
      <c r="AZ231" s="29">
        <f t="shared" si="18"/>
        <v>142122.23000000001</v>
      </c>
      <c r="BA231" s="29">
        <f t="shared" si="18"/>
        <v>142122.23000000001</v>
      </c>
      <c r="BB231" s="29">
        <f t="shared" si="18"/>
        <v>0</v>
      </c>
      <c r="BC231" s="29">
        <f t="shared" si="18"/>
        <v>0</v>
      </c>
      <c r="BD231" s="30">
        <f t="shared" si="20"/>
        <v>142122.23000000001</v>
      </c>
    </row>
    <row r="232" spans="1:60" s="50" customFormat="1" ht="20.399999999999999" customHeight="1" x14ac:dyDescent="0.3">
      <c r="A232" s="13">
        <v>1</v>
      </c>
      <c r="B232" s="98" t="s">
        <v>193</v>
      </c>
      <c r="C232" s="98"/>
      <c r="D232" s="98"/>
      <c r="E232" s="40" t="s">
        <v>19</v>
      </c>
      <c r="F232" s="49">
        <f t="shared" ref="F232:G232" si="23">SUM(F231,F229,F227,F189,F187,F185,F183,F181,F179,F177,F175,F173,F171,F169,F167,F165,F163,F161,F159,F157,F155,F153,F151,F149,F147,F109)</f>
        <v>227814380.92000002</v>
      </c>
      <c r="G232" s="49">
        <f t="shared" si="23"/>
        <v>1389108469.7199998</v>
      </c>
      <c r="H232" s="49">
        <f>SUM(H231,H229,H227,H189,H187,H185,H183,H181,H179,H177,H175,H173,H171,H169,H167,H165,H163,H161,H159,H157,H155,H153,H151,H149,H147,H109)</f>
        <v>500738422.16000003</v>
      </c>
      <c r="I232" s="49">
        <f t="shared" ref="I232:BD232" si="24">SUM(I231,I229,I227,I189,I187,I185,I183,I181,I179,I177,I175,I173,I171,I169,I167,I165,I163,I161,I159,I157,I155,I153,I151,I149,I147,I109)</f>
        <v>779986261.3599999</v>
      </c>
      <c r="J232" s="49">
        <f t="shared" si="24"/>
        <v>108383786.32999998</v>
      </c>
      <c r="K232" s="49">
        <f t="shared" si="24"/>
        <v>79023907.659999996</v>
      </c>
      <c r="L232" s="49">
        <f t="shared" si="24"/>
        <v>1789951242.02</v>
      </c>
      <c r="M232" s="49">
        <f>SUM(M231,M229,M227,M189,M187,M185,M183,M181,M179,M177,M175,M173,M171,M169,M167,M165,M163,M161,M159,M157,M155,M153,M151,M149,M147,M109)</f>
        <v>170123347.71999997</v>
      </c>
      <c r="N232" s="49">
        <f t="shared" si="24"/>
        <v>21324999.850000001</v>
      </c>
      <c r="O232" s="49">
        <f t="shared" si="24"/>
        <v>340260044.88999999</v>
      </c>
      <c r="P232" s="49">
        <f>SUM(P231,P229,P227,P189,P187,P185,P183,P181,P179,P177,P175,P173,P171,P169,P167,P165,P163,P161,P159,P157,P155,P153,P151,P149,P147,P109)</f>
        <v>5611003.1000000006</v>
      </c>
      <c r="Q232" s="49">
        <f t="shared" si="24"/>
        <v>30403751.889999993</v>
      </c>
      <c r="R232" s="49">
        <f t="shared" si="24"/>
        <v>10227042.840000002</v>
      </c>
      <c r="S232" s="49">
        <f t="shared" si="24"/>
        <v>17457748.140000001</v>
      </c>
      <c r="T232" s="49">
        <f t="shared" si="24"/>
        <v>2718961.03</v>
      </c>
      <c r="U232" s="49">
        <f t="shared" si="24"/>
        <v>1911519.31</v>
      </c>
      <c r="V232" s="49">
        <f t="shared" si="24"/>
        <v>41038945.449999996</v>
      </c>
      <c r="W232" s="49">
        <f t="shared" si="24"/>
        <v>4753610.6099999994</v>
      </c>
      <c r="X232" s="49">
        <f t="shared" si="24"/>
        <v>287581.11</v>
      </c>
      <c r="Y232" s="49">
        <f t="shared" si="24"/>
        <v>7859207.790000001</v>
      </c>
      <c r="Z232" s="49">
        <f t="shared" si="24"/>
        <v>103668141.47999999</v>
      </c>
      <c r="AA232" s="49">
        <f t="shared" si="24"/>
        <v>556477524.99000013</v>
      </c>
      <c r="AB232" s="49">
        <f t="shared" si="24"/>
        <v>197635295.12</v>
      </c>
      <c r="AC232" s="49">
        <f t="shared" si="24"/>
        <v>319896017.88999999</v>
      </c>
      <c r="AD232" s="49">
        <f t="shared" si="24"/>
        <v>38946212.07</v>
      </c>
      <c r="AE232" s="49">
        <f t="shared" si="24"/>
        <v>23752237.48</v>
      </c>
      <c r="AF232" s="49">
        <f t="shared" si="24"/>
        <v>705647699.41999996</v>
      </c>
      <c r="AG232" s="49">
        <f t="shared" si="24"/>
        <v>72899194.409999996</v>
      </c>
      <c r="AH232" s="49">
        <f t="shared" si="24"/>
        <v>4548400.93</v>
      </c>
      <c r="AI232" s="49">
        <f t="shared" si="24"/>
        <v>150150475.60000002</v>
      </c>
      <c r="AJ232" s="49">
        <f t="shared" si="24"/>
        <v>31565311.75</v>
      </c>
      <c r="AK232" s="49">
        <f t="shared" si="24"/>
        <v>172470362.73000002</v>
      </c>
      <c r="AL232" s="49">
        <f t="shared" si="24"/>
        <v>56244437.679999992</v>
      </c>
      <c r="AM232" s="49">
        <f t="shared" si="24"/>
        <v>100965997.16999999</v>
      </c>
      <c r="AN232" s="49">
        <f t="shared" si="24"/>
        <v>15259928.120000001</v>
      </c>
      <c r="AO232" s="49">
        <f t="shared" si="24"/>
        <v>10053303.1</v>
      </c>
      <c r="AP232" s="49">
        <f t="shared" si="24"/>
        <v>216374333.42000008</v>
      </c>
      <c r="AQ232" s="49">
        <f t="shared" si="24"/>
        <v>32702721.270000003</v>
      </c>
      <c r="AR232" s="49">
        <f t="shared" si="24"/>
        <v>3474090.13</v>
      </c>
      <c r="AS232" s="49">
        <f t="shared" si="24"/>
        <v>48893224.819999993</v>
      </c>
      <c r="AT232" s="49">
        <f t="shared" si="24"/>
        <v>368658837.25</v>
      </c>
      <c r="AU232" s="49">
        <f t="shared" si="24"/>
        <v>2148460109.3299999</v>
      </c>
      <c r="AV232" s="49">
        <f t="shared" si="24"/>
        <v>764845197.79999971</v>
      </c>
      <c r="AW232" s="49">
        <f t="shared" si="24"/>
        <v>1218306024.5599999</v>
      </c>
      <c r="AX232" s="49">
        <f t="shared" si="24"/>
        <v>165308887.55000001</v>
      </c>
      <c r="AY232" s="49">
        <f t="shared" si="24"/>
        <v>114740967.55</v>
      </c>
      <c r="AZ232" s="49">
        <f t="shared" si="24"/>
        <v>2753012220.3099999</v>
      </c>
      <c r="BA232" s="49">
        <f t="shared" si="24"/>
        <v>280478874.00999999</v>
      </c>
      <c r="BB232" s="49">
        <f t="shared" si="24"/>
        <v>29635072.020000003</v>
      </c>
      <c r="BC232" s="49">
        <f t="shared" si="24"/>
        <v>547162953.0999999</v>
      </c>
      <c r="BD232" s="49">
        <f t="shared" si="24"/>
        <v>5932035087.5400009</v>
      </c>
    </row>
    <row r="233" spans="1:60" s="51" customFormat="1" ht="21.6" customHeight="1" x14ac:dyDescent="0.3">
      <c r="A233" s="13">
        <v>1</v>
      </c>
      <c r="B233" s="98"/>
      <c r="C233" s="98"/>
      <c r="D233" s="98"/>
      <c r="E233" s="37" t="s">
        <v>18</v>
      </c>
      <c r="F233" s="37">
        <f t="shared" ref="F233:G233" si="25">SUM(F230,F228,F226,F188,F186,F184,F182,F180,F178,F176,F174,F172,F170,F168,F166,F164,F162,F160,F158,F156,F154,F152,F150,F148,F146,F108)</f>
        <v>61670</v>
      </c>
      <c r="G233" s="37">
        <f t="shared" si="25"/>
        <v>0</v>
      </c>
      <c r="H233" s="37">
        <f>SUM(H230,H228,H226,H188,H186,H184,H182,H180,H178,H176,H174,H172,H170,H168,H166,H164,H162,H160,H158,H156,H154,H152,H150,H148,H146,H108)</f>
        <v>616797</v>
      </c>
      <c r="I233" s="37">
        <f t="shared" ref="I233:BD233" si="26">SUM(I230,I228,I226,I188,I186,I184,I182,I180,I178,I176,I174,I172,I170,I168,I166,I164,I162,I160,I158,I156,I154,I152,I150,I148,I146,I108)</f>
        <v>385029</v>
      </c>
      <c r="J233" s="37">
        <f t="shared" si="26"/>
        <v>123258</v>
      </c>
      <c r="K233" s="37">
        <f t="shared" si="26"/>
        <v>12732</v>
      </c>
      <c r="L233" s="37">
        <f t="shared" si="26"/>
        <v>36892</v>
      </c>
      <c r="M233" s="37">
        <f t="shared" si="26"/>
        <v>894</v>
      </c>
      <c r="N233" s="37">
        <f t="shared" si="26"/>
        <v>544</v>
      </c>
      <c r="O233" s="37">
        <f t="shared" si="26"/>
        <v>14110</v>
      </c>
      <c r="P233" s="37">
        <f t="shared" si="26"/>
        <v>1655</v>
      </c>
      <c r="Q233" s="37">
        <f t="shared" si="26"/>
        <v>0</v>
      </c>
      <c r="R233" s="37">
        <f t="shared" si="26"/>
        <v>15305</v>
      </c>
      <c r="S233" s="37">
        <f t="shared" si="26"/>
        <v>10680</v>
      </c>
      <c r="T233" s="37">
        <f t="shared" si="26"/>
        <v>3328</v>
      </c>
      <c r="U233" s="37">
        <f t="shared" si="26"/>
        <v>281</v>
      </c>
      <c r="V233" s="37">
        <f t="shared" si="26"/>
        <v>826</v>
      </c>
      <c r="W233" s="37">
        <f t="shared" si="26"/>
        <v>26</v>
      </c>
      <c r="X233" s="37">
        <f t="shared" si="26"/>
        <v>9</v>
      </c>
      <c r="Y233" s="37">
        <f t="shared" si="26"/>
        <v>331</v>
      </c>
      <c r="Z233" s="37">
        <f t="shared" si="26"/>
        <v>26892</v>
      </c>
      <c r="AA233" s="37">
        <f t="shared" si="26"/>
        <v>0</v>
      </c>
      <c r="AB233" s="37">
        <f t="shared" si="26"/>
        <v>247175</v>
      </c>
      <c r="AC233" s="37">
        <f t="shared" si="26"/>
        <v>163279</v>
      </c>
      <c r="AD233" s="37">
        <f t="shared" si="26"/>
        <v>43503</v>
      </c>
      <c r="AE233" s="37">
        <f t="shared" si="26"/>
        <v>3704</v>
      </c>
      <c r="AF233" s="37">
        <f t="shared" si="26"/>
        <v>13828</v>
      </c>
      <c r="AG233" s="37">
        <f t="shared" si="26"/>
        <v>381</v>
      </c>
      <c r="AH233" s="37">
        <f t="shared" si="26"/>
        <v>116</v>
      </c>
      <c r="AI233" s="37">
        <f t="shared" si="26"/>
        <v>5970</v>
      </c>
      <c r="AJ233" s="37">
        <f t="shared" si="26"/>
        <v>9037</v>
      </c>
      <c r="AK233" s="37">
        <f t="shared" si="26"/>
        <v>0</v>
      </c>
      <c r="AL233" s="37">
        <f t="shared" si="26"/>
        <v>81538</v>
      </c>
      <c r="AM233" s="37">
        <f t="shared" si="26"/>
        <v>60435</v>
      </c>
      <c r="AN233" s="37">
        <f t="shared" si="26"/>
        <v>18647</v>
      </c>
      <c r="AO233" s="37">
        <f t="shared" si="26"/>
        <v>1696</v>
      </c>
      <c r="AP233" s="37">
        <f t="shared" si="26"/>
        <v>4291</v>
      </c>
      <c r="AQ233" s="37">
        <f t="shared" si="26"/>
        <v>179</v>
      </c>
      <c r="AR233" s="37">
        <f t="shared" si="26"/>
        <v>105</v>
      </c>
      <c r="AS233" s="37">
        <f t="shared" si="26"/>
        <v>2042</v>
      </c>
      <c r="AT233" s="37">
        <f t="shared" si="26"/>
        <v>99254</v>
      </c>
      <c r="AU233" s="37">
        <f t="shared" si="26"/>
        <v>0</v>
      </c>
      <c r="AV233" s="37">
        <f t="shared" si="26"/>
        <v>960815</v>
      </c>
      <c r="AW233" s="37">
        <f t="shared" si="26"/>
        <v>619423</v>
      </c>
      <c r="AX233" s="37">
        <f t="shared" si="26"/>
        <v>188736</v>
      </c>
      <c r="AY233" s="37">
        <f t="shared" si="26"/>
        <v>18413</v>
      </c>
      <c r="AZ233" s="37">
        <f t="shared" si="26"/>
        <v>55837</v>
      </c>
      <c r="BA233" s="37">
        <f t="shared" si="26"/>
        <v>1480</v>
      </c>
      <c r="BB233" s="37">
        <f t="shared" si="26"/>
        <v>774</v>
      </c>
      <c r="BC233" s="37">
        <f t="shared" si="26"/>
        <v>22453</v>
      </c>
      <c r="BD233" s="37">
        <f t="shared" si="26"/>
        <v>1</v>
      </c>
    </row>
    <row r="234" spans="1:60" s="2" customFormat="1" ht="21.6" customHeight="1" x14ac:dyDescent="0.25">
      <c r="A234" s="1"/>
      <c r="B234" s="3"/>
      <c r="C234" s="3"/>
      <c r="D234" s="3"/>
      <c r="E234" s="4"/>
      <c r="F234" s="4">
        <f>F232+G232+K232+L232+O232</f>
        <v>3826158045.2099996</v>
      </c>
      <c r="G234" s="4"/>
      <c r="H234" s="4"/>
      <c r="I234" s="4"/>
      <c r="J234" s="4"/>
      <c r="K234" s="4"/>
      <c r="L234" s="4"/>
      <c r="M234" s="4"/>
      <c r="N234" s="4"/>
      <c r="O234" s="4"/>
      <c r="P234" s="6"/>
      <c r="Q234" s="4">
        <f>P232+Q232+U232+V232+Y232</f>
        <v>86824427.540000007</v>
      </c>
      <c r="R234" s="4"/>
      <c r="S234" s="4"/>
      <c r="T234" s="4"/>
      <c r="U234" s="4"/>
      <c r="V234" s="4"/>
      <c r="W234" s="4"/>
      <c r="X234" s="4"/>
      <c r="Y234" s="4"/>
      <c r="Z234" s="4"/>
      <c r="AA234" s="4">
        <f>Z232+AA232+AE232+AF232+AI232</f>
        <v>1539696078.9700003</v>
      </c>
      <c r="AC234" s="4"/>
      <c r="AD234" s="4"/>
      <c r="AE234" s="4"/>
      <c r="AF234" s="4"/>
      <c r="AG234" s="4"/>
      <c r="AH234" s="4"/>
      <c r="AI234" s="4"/>
      <c r="AJ234" s="4"/>
      <c r="AK234" s="4">
        <f>AJ232+AK232+AO232+AP232+AS232</f>
        <v>479356535.82000011</v>
      </c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>
        <f>F234+Q234+Z234+AM234</f>
        <v>3912982472.7499995</v>
      </c>
      <c r="AY234" s="4"/>
      <c r="AZ234" s="4"/>
      <c r="BA234" s="4"/>
      <c r="BB234" s="4"/>
      <c r="BC234" s="4"/>
      <c r="BD234" s="4"/>
      <c r="BE234" s="4"/>
      <c r="BF234" s="4"/>
      <c r="BG234" s="4"/>
      <c r="BH234" s="5"/>
    </row>
    <row r="235" spans="1:60" ht="18.600000000000001" customHeight="1" x14ac:dyDescent="0.25">
      <c r="D235" s="8" t="s">
        <v>216</v>
      </c>
      <c r="F235" s="53">
        <v>3826252513.8899999</v>
      </c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>
        <v>86791836.069999993</v>
      </c>
      <c r="R235" s="53"/>
      <c r="S235" s="53"/>
      <c r="T235" s="53"/>
      <c r="U235" s="53"/>
      <c r="V235" s="53"/>
      <c r="W235" s="53"/>
      <c r="X235" s="53"/>
      <c r="Y235" s="53"/>
      <c r="Z235" s="53"/>
      <c r="AA235" s="53">
        <v>1539708324.8800001</v>
      </c>
      <c r="AC235" s="53"/>
      <c r="AD235" s="53"/>
      <c r="AE235" s="53"/>
      <c r="AF235" s="53"/>
      <c r="AG235" s="53"/>
      <c r="AH235" s="53"/>
      <c r="AI235" s="53"/>
      <c r="AJ235" s="53"/>
      <c r="AK235" s="53">
        <v>479294230.21000004</v>
      </c>
      <c r="AL235" s="53"/>
      <c r="AM235" s="53"/>
      <c r="AN235" s="53"/>
      <c r="AO235" s="53"/>
      <c r="AP235" s="53"/>
      <c r="AQ235" s="53"/>
      <c r="AR235" s="53"/>
      <c r="AS235" s="53"/>
      <c r="AX235" s="7">
        <v>5718008775.5299997</v>
      </c>
    </row>
    <row r="236" spans="1:60" x14ac:dyDescent="0.25">
      <c r="F236" s="55">
        <f>F234-F235</f>
        <v>-94468.680000305176</v>
      </c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>
        <f>Q234-Q235</f>
        <v>32591.470000013709</v>
      </c>
      <c r="R236" s="55"/>
      <c r="S236" s="55"/>
      <c r="T236" s="55"/>
      <c r="U236" s="55"/>
      <c r="V236" s="55"/>
      <c r="W236" s="55"/>
      <c r="X236" s="55"/>
      <c r="Y236" s="55"/>
      <c r="Z236" s="55"/>
      <c r="AA236" s="55"/>
      <c r="AC236" s="55"/>
      <c r="AD236" s="55"/>
      <c r="AE236" s="55"/>
      <c r="AF236" s="55"/>
      <c r="AG236" s="55"/>
      <c r="AH236" s="55"/>
      <c r="AI236" s="55"/>
      <c r="AJ236" s="55"/>
      <c r="AK236" s="55"/>
      <c r="AL236" s="55"/>
      <c r="AM236" s="55"/>
      <c r="AN236" s="55"/>
      <c r="AO236" s="55"/>
      <c r="AP236" s="55"/>
      <c r="AQ236" s="55"/>
      <c r="AR236" s="55"/>
      <c r="AS236" s="55"/>
    </row>
    <row r="237" spans="1:60" x14ac:dyDescent="0.25"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  <c r="AB237" s="55"/>
      <c r="AC237" s="55"/>
      <c r="AD237" s="55"/>
      <c r="AE237" s="55"/>
      <c r="AF237" s="55"/>
      <c r="AG237" s="55"/>
      <c r="AH237" s="55"/>
      <c r="AI237" s="55"/>
      <c r="AJ237" s="55"/>
      <c r="AK237" s="55"/>
      <c r="AL237" s="55"/>
      <c r="AM237" s="55"/>
      <c r="AN237" s="55"/>
      <c r="AO237" s="55"/>
      <c r="AP237" s="55"/>
      <c r="AQ237" s="55"/>
      <c r="AR237" s="55"/>
      <c r="AS237" s="55"/>
    </row>
    <row r="238" spans="1:60" x14ac:dyDescent="0.25"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  <c r="AB238" s="56"/>
      <c r="AC238" s="56"/>
      <c r="AD238" s="56"/>
      <c r="AE238" s="56"/>
      <c r="AF238" s="56"/>
      <c r="AG238" s="56"/>
      <c r="AH238" s="56"/>
      <c r="AI238" s="56"/>
      <c r="AJ238" s="56"/>
      <c r="AK238" s="56"/>
      <c r="AL238" s="56"/>
      <c r="AM238" s="56"/>
      <c r="AN238" s="56"/>
      <c r="AO238" s="56"/>
      <c r="AP238" s="56"/>
      <c r="AQ238" s="56"/>
      <c r="AR238" s="56"/>
      <c r="AS238" s="56"/>
    </row>
    <row r="239" spans="1:60" x14ac:dyDescent="0.25"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  <c r="AB239" s="55"/>
      <c r="AC239" s="55"/>
      <c r="AD239" s="55"/>
      <c r="AE239" s="55"/>
      <c r="AF239" s="55"/>
      <c r="AG239" s="55"/>
      <c r="AH239" s="55"/>
      <c r="AI239" s="55"/>
      <c r="AJ239" s="55"/>
      <c r="AK239" s="55"/>
      <c r="AL239" s="55"/>
      <c r="AM239" s="55"/>
      <c r="AN239" s="55"/>
      <c r="AO239" s="55"/>
      <c r="AP239" s="55"/>
      <c r="AQ239" s="55"/>
      <c r="AR239" s="55"/>
      <c r="AS239" s="55"/>
    </row>
    <row r="240" spans="1:60" x14ac:dyDescent="0.25"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  <c r="AA240" s="56"/>
      <c r="AB240" s="56"/>
      <c r="AC240" s="56"/>
      <c r="AD240" s="56"/>
      <c r="AE240" s="56"/>
      <c r="AF240" s="56"/>
      <c r="AG240" s="56"/>
      <c r="AH240" s="56"/>
      <c r="AI240" s="56"/>
      <c r="AJ240" s="56"/>
      <c r="AK240" s="56"/>
      <c r="AL240" s="56"/>
      <c r="AM240" s="56"/>
      <c r="AN240" s="56"/>
      <c r="AO240" s="56"/>
      <c r="AP240" s="56"/>
      <c r="AQ240" s="56"/>
      <c r="AR240" s="56"/>
      <c r="AS240" s="56"/>
    </row>
    <row r="241" spans="6:45" x14ac:dyDescent="0.25"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  <c r="AA241" s="56"/>
      <c r="AB241" s="56"/>
      <c r="AC241" s="56"/>
      <c r="AD241" s="56"/>
      <c r="AE241" s="56"/>
      <c r="AF241" s="56"/>
      <c r="AG241" s="56"/>
      <c r="AH241" s="56"/>
      <c r="AI241" s="56"/>
      <c r="AJ241" s="56"/>
      <c r="AK241" s="56"/>
      <c r="AL241" s="56"/>
      <c r="AM241" s="56"/>
      <c r="AN241" s="56"/>
      <c r="AO241" s="56"/>
      <c r="AP241" s="56"/>
      <c r="AQ241" s="56"/>
      <c r="AR241" s="56"/>
      <c r="AS241" s="56"/>
    </row>
  </sheetData>
  <mergeCells count="274">
    <mergeCell ref="B232:D233"/>
    <mergeCell ref="C230:C231"/>
    <mergeCell ref="D230:D231"/>
    <mergeCell ref="C224:C225"/>
    <mergeCell ref="D224:D225"/>
    <mergeCell ref="C226:C227"/>
    <mergeCell ref="D226:D227"/>
    <mergeCell ref="C228:C229"/>
    <mergeCell ref="D228:D229"/>
    <mergeCell ref="C218:C219"/>
    <mergeCell ref="D218:D219"/>
    <mergeCell ref="C220:C221"/>
    <mergeCell ref="D220:D221"/>
    <mergeCell ref="C222:C223"/>
    <mergeCell ref="D222:D223"/>
    <mergeCell ref="C214:C215"/>
    <mergeCell ref="D214:D215"/>
    <mergeCell ref="C216:C217"/>
    <mergeCell ref="D216:D217"/>
    <mergeCell ref="C208:C209"/>
    <mergeCell ref="D208:D209"/>
    <mergeCell ref="C210:C211"/>
    <mergeCell ref="D210:D211"/>
    <mergeCell ref="C212:C213"/>
    <mergeCell ref="D212:D213"/>
    <mergeCell ref="C202:C203"/>
    <mergeCell ref="D202:D203"/>
    <mergeCell ref="C204:C205"/>
    <mergeCell ref="D204:D205"/>
    <mergeCell ref="C206:C207"/>
    <mergeCell ref="D206:D207"/>
    <mergeCell ref="C196:C197"/>
    <mergeCell ref="D196:D197"/>
    <mergeCell ref="C198:C199"/>
    <mergeCell ref="D198:D199"/>
    <mergeCell ref="C200:C201"/>
    <mergeCell ref="D200:D201"/>
    <mergeCell ref="C190:C191"/>
    <mergeCell ref="D190:D191"/>
    <mergeCell ref="C192:C193"/>
    <mergeCell ref="D192:D193"/>
    <mergeCell ref="C194:C195"/>
    <mergeCell ref="D194:D195"/>
    <mergeCell ref="C184:C185"/>
    <mergeCell ref="D184:D185"/>
    <mergeCell ref="C186:C187"/>
    <mergeCell ref="D186:D187"/>
    <mergeCell ref="C188:C189"/>
    <mergeCell ref="D188:D189"/>
    <mergeCell ref="D176:D177"/>
    <mergeCell ref="C178:C179"/>
    <mergeCell ref="D178:D179"/>
    <mergeCell ref="C180:C181"/>
    <mergeCell ref="D180:D181"/>
    <mergeCell ref="C182:C183"/>
    <mergeCell ref="D182:D183"/>
    <mergeCell ref="C176:C177"/>
    <mergeCell ref="C170:C171"/>
    <mergeCell ref="D170:D171"/>
    <mergeCell ref="C172:C173"/>
    <mergeCell ref="D172:D173"/>
    <mergeCell ref="C174:C175"/>
    <mergeCell ref="D174:D175"/>
    <mergeCell ref="C164:C165"/>
    <mergeCell ref="D164:D165"/>
    <mergeCell ref="C166:C167"/>
    <mergeCell ref="D166:D167"/>
    <mergeCell ref="C168:C169"/>
    <mergeCell ref="D168:D169"/>
    <mergeCell ref="C158:C159"/>
    <mergeCell ref="D158:D159"/>
    <mergeCell ref="C160:C161"/>
    <mergeCell ref="D160:D161"/>
    <mergeCell ref="C162:C163"/>
    <mergeCell ref="D162:D163"/>
    <mergeCell ref="C152:C153"/>
    <mergeCell ref="D152:D153"/>
    <mergeCell ref="C154:C155"/>
    <mergeCell ref="D154:D155"/>
    <mergeCell ref="C156:C157"/>
    <mergeCell ref="D156:D157"/>
    <mergeCell ref="C146:C147"/>
    <mergeCell ref="D146:D147"/>
    <mergeCell ref="C148:C149"/>
    <mergeCell ref="D148:D149"/>
    <mergeCell ref="C150:C151"/>
    <mergeCell ref="D150:D151"/>
    <mergeCell ref="C138:C139"/>
    <mergeCell ref="D138:D139"/>
    <mergeCell ref="D140:D141"/>
    <mergeCell ref="C142:C143"/>
    <mergeCell ref="D142:D143"/>
    <mergeCell ref="C144:C145"/>
    <mergeCell ref="D144:D145"/>
    <mergeCell ref="C140:C141"/>
    <mergeCell ref="C132:C133"/>
    <mergeCell ref="D132:D133"/>
    <mergeCell ref="C134:C135"/>
    <mergeCell ref="D134:D135"/>
    <mergeCell ref="C136:C137"/>
    <mergeCell ref="D136:D137"/>
    <mergeCell ref="C126:C127"/>
    <mergeCell ref="D126:D127"/>
    <mergeCell ref="C128:C129"/>
    <mergeCell ref="D128:D129"/>
    <mergeCell ref="C130:C131"/>
    <mergeCell ref="D130:D131"/>
    <mergeCell ref="C120:C121"/>
    <mergeCell ref="D120:D121"/>
    <mergeCell ref="C122:C123"/>
    <mergeCell ref="D122:D123"/>
    <mergeCell ref="C124:C125"/>
    <mergeCell ref="D124:D125"/>
    <mergeCell ref="C114:C115"/>
    <mergeCell ref="D114:D115"/>
    <mergeCell ref="C116:C117"/>
    <mergeCell ref="D116:D117"/>
    <mergeCell ref="C118:C119"/>
    <mergeCell ref="D118:D119"/>
    <mergeCell ref="C108:C109"/>
    <mergeCell ref="D108:D109"/>
    <mergeCell ref="C110:C111"/>
    <mergeCell ref="D110:D111"/>
    <mergeCell ref="C112:C113"/>
    <mergeCell ref="D112:D113"/>
    <mergeCell ref="C102:C103"/>
    <mergeCell ref="D102:D103"/>
    <mergeCell ref="C104:C105"/>
    <mergeCell ref="D104:D105"/>
    <mergeCell ref="C106:C107"/>
    <mergeCell ref="D106:D107"/>
    <mergeCell ref="C96:C97"/>
    <mergeCell ref="D96:D97"/>
    <mergeCell ref="C98:C99"/>
    <mergeCell ref="D98:D99"/>
    <mergeCell ref="C100:C101"/>
    <mergeCell ref="D100:D101"/>
    <mergeCell ref="C90:C91"/>
    <mergeCell ref="D90:D91"/>
    <mergeCell ref="C92:C93"/>
    <mergeCell ref="D92:D93"/>
    <mergeCell ref="C94:C95"/>
    <mergeCell ref="D94:D95"/>
    <mergeCell ref="C84:C85"/>
    <mergeCell ref="D84:D85"/>
    <mergeCell ref="C86:C87"/>
    <mergeCell ref="D86:D87"/>
    <mergeCell ref="C88:C89"/>
    <mergeCell ref="D88:D89"/>
    <mergeCell ref="C78:C79"/>
    <mergeCell ref="D78:D79"/>
    <mergeCell ref="C80:C81"/>
    <mergeCell ref="D80:D81"/>
    <mergeCell ref="C82:C83"/>
    <mergeCell ref="D82:D83"/>
    <mergeCell ref="C72:C73"/>
    <mergeCell ref="D72:D73"/>
    <mergeCell ref="C74:C75"/>
    <mergeCell ref="D74:D75"/>
    <mergeCell ref="C76:C77"/>
    <mergeCell ref="D76:D77"/>
    <mergeCell ref="C66:C67"/>
    <mergeCell ref="D66:D67"/>
    <mergeCell ref="C68:C69"/>
    <mergeCell ref="D68:D69"/>
    <mergeCell ref="C70:C71"/>
    <mergeCell ref="D70:D71"/>
    <mergeCell ref="C60:C61"/>
    <mergeCell ref="D60:D61"/>
    <mergeCell ref="C62:C63"/>
    <mergeCell ref="D62:D63"/>
    <mergeCell ref="C64:C65"/>
    <mergeCell ref="D64:D65"/>
    <mergeCell ref="C54:C55"/>
    <mergeCell ref="D54:D55"/>
    <mergeCell ref="C56:C57"/>
    <mergeCell ref="D56:D57"/>
    <mergeCell ref="C58:C59"/>
    <mergeCell ref="D58:D59"/>
    <mergeCell ref="C48:C49"/>
    <mergeCell ref="D48:D49"/>
    <mergeCell ref="C50:C51"/>
    <mergeCell ref="D50:D51"/>
    <mergeCell ref="C52:C53"/>
    <mergeCell ref="D52:D53"/>
    <mergeCell ref="C42:C43"/>
    <mergeCell ref="D42:D43"/>
    <mergeCell ref="C44:C45"/>
    <mergeCell ref="D44:D45"/>
    <mergeCell ref="C46:C47"/>
    <mergeCell ref="D46:D47"/>
    <mergeCell ref="C36:C37"/>
    <mergeCell ref="D36:D37"/>
    <mergeCell ref="C38:C39"/>
    <mergeCell ref="D38:D39"/>
    <mergeCell ref="C40:C41"/>
    <mergeCell ref="D40:D41"/>
    <mergeCell ref="C30:C31"/>
    <mergeCell ref="D30:D31"/>
    <mergeCell ref="C32:C33"/>
    <mergeCell ref="D32:D33"/>
    <mergeCell ref="C34:C35"/>
    <mergeCell ref="D34:D35"/>
    <mergeCell ref="C24:C25"/>
    <mergeCell ref="D24:D25"/>
    <mergeCell ref="C26:C27"/>
    <mergeCell ref="D26:D27"/>
    <mergeCell ref="C28:C29"/>
    <mergeCell ref="D28:D29"/>
    <mergeCell ref="C18:C19"/>
    <mergeCell ref="D18:D19"/>
    <mergeCell ref="C20:C21"/>
    <mergeCell ref="D20:D21"/>
    <mergeCell ref="C22:C23"/>
    <mergeCell ref="D22:D23"/>
    <mergeCell ref="C12:C13"/>
    <mergeCell ref="D12:D13"/>
    <mergeCell ref="C14:C15"/>
    <mergeCell ref="D14:D15"/>
    <mergeCell ref="C16:C17"/>
    <mergeCell ref="D16:D17"/>
    <mergeCell ref="BC6:BC7"/>
    <mergeCell ref="BD6:BD7"/>
    <mergeCell ref="C8:C9"/>
    <mergeCell ref="D8:D9"/>
    <mergeCell ref="C10:C11"/>
    <mergeCell ref="D10:D11"/>
    <mergeCell ref="AT6:AT7"/>
    <mergeCell ref="AU6:AU7"/>
    <mergeCell ref="AV6:AX6"/>
    <mergeCell ref="AY6:AY7"/>
    <mergeCell ref="AZ6:AZ7"/>
    <mergeCell ref="BA6:BB6"/>
    <mergeCell ref="AK6:AK7"/>
    <mergeCell ref="AL6:AN6"/>
    <mergeCell ref="AO6:AO7"/>
    <mergeCell ref="AP6:AP7"/>
    <mergeCell ref="AQ6:AR6"/>
    <mergeCell ref="AS6:AS7"/>
    <mergeCell ref="AI6:AI7"/>
    <mergeCell ref="AJ6:AJ7"/>
    <mergeCell ref="F6:F7"/>
    <mergeCell ref="G6:G7"/>
    <mergeCell ref="H6:J6"/>
    <mergeCell ref="K6:K7"/>
    <mergeCell ref="L6:L7"/>
    <mergeCell ref="M6:N6"/>
    <mergeCell ref="O6:O7"/>
    <mergeCell ref="P6:P7"/>
    <mergeCell ref="Q6:Q7"/>
    <mergeCell ref="D2:L2"/>
    <mergeCell ref="AT4:BD4"/>
    <mergeCell ref="L1:M1"/>
    <mergeCell ref="B4:B7"/>
    <mergeCell ref="D4:E7"/>
    <mergeCell ref="F4:O4"/>
    <mergeCell ref="P4:Y4"/>
    <mergeCell ref="Z4:AI4"/>
    <mergeCell ref="Y6:Y7"/>
    <mergeCell ref="Z6:Z7"/>
    <mergeCell ref="AA6:AA7"/>
    <mergeCell ref="AJ4:AS4"/>
    <mergeCell ref="F5:O5"/>
    <mergeCell ref="P5:Y5"/>
    <mergeCell ref="Z5:AI5"/>
    <mergeCell ref="AJ5:AS5"/>
    <mergeCell ref="R6:T6"/>
    <mergeCell ref="U6:U7"/>
    <mergeCell ref="V6:V7"/>
    <mergeCell ref="W6:X6"/>
    <mergeCell ref="AB6:AD6"/>
    <mergeCell ref="AE6:AE7"/>
    <mergeCell ref="AF6:AF7"/>
    <mergeCell ref="AG6:AH6"/>
  </mergeCells>
  <pageMargins left="0.6692913385826772" right="0.15748031496062992" top="0.70866141732283472" bottom="0.35433070866141736" header="0.39370078740157483" footer="0.31496062992125984"/>
  <pageSetup paperSize="9" scale="75" orientation="landscape" r:id="rId1"/>
  <headerFooter differentFirst="1"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H241"/>
  <sheetViews>
    <sheetView view="pageBreakPreview" topLeftCell="C1" zoomScaleNormal="100" zoomScaleSheetLayoutView="100" workbookViewId="0">
      <pane xSplit="3" ySplit="7" topLeftCell="F65" activePane="bottomRight" state="frozen"/>
      <selection activeCell="C1" sqref="C1"/>
      <selection pane="topRight" activeCell="F1" sqref="F1"/>
      <selection pane="bottomLeft" activeCell="C8" sqref="C8"/>
      <selection pane="bottomRight" activeCell="D2" sqref="D2:AK2"/>
    </sheetView>
  </sheetViews>
  <sheetFormatPr defaultColWidth="9.109375" defaultRowHeight="13.2" x14ac:dyDescent="0.25"/>
  <cols>
    <col min="1" max="1" width="7.33203125" style="7" hidden="1" customWidth="1"/>
    <col min="2" max="2" width="9.5546875" style="7" hidden="1" customWidth="1"/>
    <col min="3" max="3" width="4.5546875" style="8" customWidth="1"/>
    <col min="4" max="4" width="34.33203125" style="8" customWidth="1"/>
    <col min="5" max="5" width="6.6640625" style="7" customWidth="1"/>
    <col min="6" max="6" width="18.88671875" style="9" customWidth="1"/>
    <col min="7" max="7" width="18.109375" style="9" customWidth="1"/>
    <col min="8" max="8" width="16.33203125" style="9" customWidth="1"/>
    <col min="9" max="9" width="16.44140625" style="9" customWidth="1"/>
    <col min="10" max="10" width="16.109375" style="9" customWidth="1"/>
    <col min="11" max="11" width="16" style="9" customWidth="1"/>
    <col min="12" max="12" width="17.5546875" style="9" customWidth="1"/>
    <col min="13" max="13" width="19.33203125" style="9" customWidth="1"/>
    <col min="14" max="14" width="15.44140625" style="9" customWidth="1"/>
    <col min="15" max="15" width="17.5546875" style="9" customWidth="1"/>
    <col min="16" max="16" width="17.5546875" style="9" hidden="1" customWidth="1"/>
    <col min="17" max="17" width="16.88671875" style="9" customWidth="1"/>
    <col min="18" max="18" width="15.109375" style="9" customWidth="1"/>
    <col min="19" max="19" width="16.33203125" style="9" customWidth="1"/>
    <col min="20" max="20" width="14.88671875" style="9" customWidth="1"/>
    <col min="21" max="21" width="15.109375" style="9" bestFit="1" customWidth="1"/>
    <col min="22" max="22" width="14.33203125" style="9" customWidth="1"/>
    <col min="23" max="23" width="15.5546875" style="9" customWidth="1"/>
    <col min="24" max="24" width="16.33203125" style="9" customWidth="1"/>
    <col min="25" max="25" width="14.88671875" style="9" customWidth="1"/>
    <col min="26" max="26" width="15.88671875" style="9" customWidth="1"/>
    <col min="27" max="27" width="15.88671875" style="9" hidden="1" customWidth="1"/>
    <col min="28" max="28" width="17.5546875" style="9" customWidth="1"/>
    <col min="29" max="29" width="18.44140625" style="9" customWidth="1"/>
    <col min="30" max="30" width="15.5546875" style="9" customWidth="1"/>
    <col min="31" max="31" width="16.5546875" style="9" customWidth="1"/>
    <col min="32" max="32" width="16.109375" style="9" bestFit="1" customWidth="1"/>
    <col min="33" max="33" width="15.33203125" style="9" customWidth="1"/>
    <col min="34" max="34" width="18.88671875" style="9" customWidth="1"/>
    <col min="35" max="35" width="18" style="9" customWidth="1"/>
    <col min="36" max="36" width="15.33203125" style="9" customWidth="1"/>
    <col min="37" max="37" width="16.33203125" style="9" customWidth="1"/>
    <col min="38" max="38" width="16.6640625" style="9" hidden="1" customWidth="1"/>
    <col min="39" max="39" width="15.33203125" style="9" customWidth="1"/>
    <col min="40" max="40" width="15.5546875" style="9" customWidth="1"/>
    <col min="41" max="41" width="18.6640625" style="9" customWidth="1"/>
    <col min="42" max="42" width="16.33203125" style="9" customWidth="1"/>
    <col min="43" max="43" width="15" style="9" customWidth="1"/>
    <col min="44" max="44" width="14.5546875" style="9" customWidth="1"/>
    <col min="45" max="45" width="15.6640625" style="9" customWidth="1"/>
    <col min="46" max="46" width="16.109375" style="9" customWidth="1"/>
    <col min="47" max="47" width="15" style="9" customWidth="1"/>
    <col min="48" max="48" width="16.88671875" style="9" customWidth="1"/>
    <col min="49" max="49" width="16.88671875" style="9" hidden="1" customWidth="1"/>
    <col min="50" max="55" width="16.88671875" style="7" hidden="1" customWidth="1"/>
    <col min="56" max="56" width="18.33203125" style="7" hidden="1" customWidth="1"/>
    <col min="57" max="59" width="16.88671875" style="7" hidden="1" customWidth="1"/>
    <col min="60" max="60" width="18.44140625" style="7" hidden="1" customWidth="1"/>
    <col min="61" max="61" width="16.88671875" style="7" customWidth="1"/>
    <col min="62" max="16384" width="9.109375" style="7"/>
  </cols>
  <sheetData>
    <row r="1" spans="1:60" ht="42" customHeight="1" x14ac:dyDescent="0.25">
      <c r="M1" s="100"/>
      <c r="N1" s="100"/>
      <c r="O1" s="10"/>
      <c r="P1" s="10"/>
    </row>
    <row r="2" spans="1:60" ht="47.4" customHeight="1" x14ac:dyDescent="0.3">
      <c r="D2" s="101" t="s">
        <v>207</v>
      </c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61"/>
      <c r="AW2" s="61"/>
    </row>
    <row r="3" spans="1:60" ht="14.4" customHeight="1" x14ac:dyDescent="0.25">
      <c r="H3" s="11"/>
      <c r="I3" s="11"/>
      <c r="J3" s="12"/>
      <c r="S3" s="11"/>
      <c r="T3" s="11"/>
      <c r="U3" s="12"/>
      <c r="AD3" s="11"/>
      <c r="AE3" s="11"/>
      <c r="AF3" s="12"/>
      <c r="AO3" s="11"/>
      <c r="AP3" s="11"/>
      <c r="AQ3" s="12"/>
    </row>
    <row r="4" spans="1:60" s="13" customFormat="1" ht="25.95" customHeight="1" x14ac:dyDescent="0.3">
      <c r="B4" s="81" t="s">
        <v>0</v>
      </c>
      <c r="C4" s="14"/>
      <c r="D4" s="84" t="s">
        <v>201</v>
      </c>
      <c r="E4" s="81"/>
      <c r="F4" s="87" t="s">
        <v>1</v>
      </c>
      <c r="G4" s="87"/>
      <c r="H4" s="87"/>
      <c r="I4" s="87"/>
      <c r="J4" s="87"/>
      <c r="K4" s="87"/>
      <c r="L4" s="87"/>
      <c r="M4" s="87"/>
      <c r="N4" s="87"/>
      <c r="O4" s="87"/>
      <c r="P4" s="59" t="s">
        <v>211</v>
      </c>
      <c r="Q4" s="77" t="s">
        <v>2</v>
      </c>
      <c r="R4" s="78"/>
      <c r="S4" s="78"/>
      <c r="T4" s="78"/>
      <c r="U4" s="78"/>
      <c r="V4" s="78"/>
      <c r="W4" s="78"/>
      <c r="X4" s="78"/>
      <c r="Y4" s="78"/>
      <c r="Z4" s="78"/>
      <c r="AA4" s="60" t="s">
        <v>212</v>
      </c>
      <c r="AB4" s="77" t="s">
        <v>3</v>
      </c>
      <c r="AC4" s="78"/>
      <c r="AD4" s="78"/>
      <c r="AE4" s="78"/>
      <c r="AF4" s="78"/>
      <c r="AG4" s="78"/>
      <c r="AH4" s="78"/>
      <c r="AI4" s="78"/>
      <c r="AJ4" s="78"/>
      <c r="AK4" s="78"/>
      <c r="AL4" s="60" t="s">
        <v>213</v>
      </c>
      <c r="AM4" s="77" t="s">
        <v>206</v>
      </c>
      <c r="AN4" s="78"/>
      <c r="AO4" s="78"/>
      <c r="AP4" s="78"/>
      <c r="AQ4" s="78"/>
      <c r="AR4" s="78"/>
      <c r="AS4" s="78"/>
      <c r="AT4" s="78"/>
      <c r="AU4" s="78"/>
      <c r="AV4" s="79"/>
      <c r="AW4" s="60" t="s">
        <v>214</v>
      </c>
    </row>
    <row r="5" spans="1:60" s="13" customFormat="1" ht="14.25" customHeight="1" x14ac:dyDescent="0.3">
      <c r="B5" s="82"/>
      <c r="C5" s="15"/>
      <c r="D5" s="85"/>
      <c r="E5" s="82"/>
      <c r="F5" s="77"/>
      <c r="G5" s="78"/>
      <c r="H5" s="78"/>
      <c r="I5" s="78"/>
      <c r="J5" s="78"/>
      <c r="K5" s="78"/>
      <c r="L5" s="78"/>
      <c r="M5" s="78"/>
      <c r="N5" s="78"/>
      <c r="O5" s="79"/>
      <c r="P5" s="60"/>
      <c r="Q5" s="77"/>
      <c r="R5" s="78"/>
      <c r="S5" s="78"/>
      <c r="T5" s="78"/>
      <c r="U5" s="78"/>
      <c r="V5" s="78"/>
      <c r="W5" s="78"/>
      <c r="X5" s="78"/>
      <c r="Y5" s="78"/>
      <c r="Z5" s="79"/>
      <c r="AA5" s="60"/>
      <c r="AB5" s="77"/>
      <c r="AC5" s="78"/>
      <c r="AD5" s="78"/>
      <c r="AE5" s="78"/>
      <c r="AF5" s="78"/>
      <c r="AG5" s="78"/>
      <c r="AH5" s="78"/>
      <c r="AI5" s="78"/>
      <c r="AJ5" s="78"/>
      <c r="AK5" s="79"/>
      <c r="AL5" s="60"/>
      <c r="AM5" s="77"/>
      <c r="AN5" s="78"/>
      <c r="AO5" s="78"/>
      <c r="AP5" s="78"/>
      <c r="AQ5" s="78"/>
      <c r="AR5" s="78"/>
      <c r="AS5" s="78"/>
      <c r="AT5" s="78"/>
      <c r="AU5" s="78"/>
      <c r="AV5" s="79"/>
      <c r="AW5" s="60"/>
      <c r="AX5" s="65"/>
      <c r="AY5" s="64"/>
      <c r="AZ5" s="64"/>
      <c r="BA5" s="64"/>
      <c r="BB5" s="64"/>
      <c r="BC5" s="64"/>
      <c r="BD5" s="64"/>
      <c r="BE5" s="64"/>
      <c r="BF5" s="64"/>
      <c r="BG5" s="64"/>
      <c r="BH5" s="64"/>
    </row>
    <row r="6" spans="1:60" s="13" customFormat="1" ht="12.75" customHeight="1" x14ac:dyDescent="0.3">
      <c r="B6" s="82"/>
      <c r="C6" s="15"/>
      <c r="D6" s="85"/>
      <c r="E6" s="82"/>
      <c r="F6" s="84" t="s">
        <v>4</v>
      </c>
      <c r="G6" s="84" t="s">
        <v>5</v>
      </c>
      <c r="H6" s="87" t="s">
        <v>6</v>
      </c>
      <c r="I6" s="87"/>
      <c r="J6" s="87"/>
      <c r="K6" s="87" t="s">
        <v>7</v>
      </c>
      <c r="L6" s="87" t="s">
        <v>8</v>
      </c>
      <c r="M6" s="77" t="s">
        <v>6</v>
      </c>
      <c r="N6" s="79"/>
      <c r="O6" s="81" t="s">
        <v>9</v>
      </c>
      <c r="P6" s="14"/>
      <c r="Q6" s="84" t="s">
        <v>4</v>
      </c>
      <c r="R6" s="84" t="s">
        <v>5</v>
      </c>
      <c r="S6" s="87" t="s">
        <v>6</v>
      </c>
      <c r="T6" s="87"/>
      <c r="U6" s="87"/>
      <c r="V6" s="87" t="s">
        <v>7</v>
      </c>
      <c r="W6" s="87" t="s">
        <v>8</v>
      </c>
      <c r="X6" s="77" t="s">
        <v>6</v>
      </c>
      <c r="Y6" s="79"/>
      <c r="Z6" s="81" t="s">
        <v>10</v>
      </c>
      <c r="AA6" s="14"/>
      <c r="AB6" s="84" t="s">
        <v>4</v>
      </c>
      <c r="AC6" s="84" t="s">
        <v>5</v>
      </c>
      <c r="AD6" s="87" t="s">
        <v>6</v>
      </c>
      <c r="AE6" s="87"/>
      <c r="AF6" s="87"/>
      <c r="AG6" s="87" t="s">
        <v>7</v>
      </c>
      <c r="AH6" s="87" t="s">
        <v>8</v>
      </c>
      <c r="AI6" s="77" t="s">
        <v>6</v>
      </c>
      <c r="AJ6" s="79"/>
      <c r="AK6" s="81" t="s">
        <v>10</v>
      </c>
      <c r="AL6" s="14"/>
      <c r="AM6" s="84" t="s">
        <v>4</v>
      </c>
      <c r="AN6" s="84" t="s">
        <v>5</v>
      </c>
      <c r="AO6" s="87" t="s">
        <v>6</v>
      </c>
      <c r="AP6" s="87"/>
      <c r="AQ6" s="87"/>
      <c r="AR6" s="87" t="s">
        <v>7</v>
      </c>
      <c r="AS6" s="87" t="s">
        <v>8</v>
      </c>
      <c r="AT6" s="77" t="s">
        <v>6</v>
      </c>
      <c r="AU6" s="79"/>
      <c r="AV6" s="81" t="s">
        <v>10</v>
      </c>
      <c r="AW6" s="14"/>
      <c r="AX6" s="91" t="s">
        <v>4</v>
      </c>
      <c r="AY6" s="90" t="s">
        <v>5</v>
      </c>
      <c r="AZ6" s="90" t="s">
        <v>6</v>
      </c>
      <c r="BA6" s="90"/>
      <c r="BB6" s="90"/>
      <c r="BC6" s="90" t="s">
        <v>7</v>
      </c>
      <c r="BD6" s="90" t="s">
        <v>8</v>
      </c>
      <c r="BE6" s="90" t="s">
        <v>6</v>
      </c>
      <c r="BF6" s="90"/>
      <c r="BG6" s="90" t="s">
        <v>10</v>
      </c>
      <c r="BH6" s="90" t="s">
        <v>202</v>
      </c>
    </row>
    <row r="7" spans="1:60" s="13" customFormat="1" ht="63" customHeight="1" x14ac:dyDescent="0.3">
      <c r="B7" s="83"/>
      <c r="C7" s="17"/>
      <c r="D7" s="86"/>
      <c r="E7" s="83"/>
      <c r="F7" s="86"/>
      <c r="G7" s="86"/>
      <c r="H7" s="63" t="s">
        <v>11</v>
      </c>
      <c r="I7" s="63" t="s">
        <v>12</v>
      </c>
      <c r="J7" s="63" t="s">
        <v>13</v>
      </c>
      <c r="K7" s="87"/>
      <c r="L7" s="87"/>
      <c r="M7" s="62" t="s">
        <v>14</v>
      </c>
      <c r="N7" s="62" t="s">
        <v>208</v>
      </c>
      <c r="O7" s="83"/>
      <c r="P7" s="17"/>
      <c r="Q7" s="86"/>
      <c r="R7" s="86"/>
      <c r="S7" s="63" t="s">
        <v>11</v>
      </c>
      <c r="T7" s="63" t="s">
        <v>12</v>
      </c>
      <c r="U7" s="63" t="s">
        <v>13</v>
      </c>
      <c r="V7" s="87"/>
      <c r="W7" s="87"/>
      <c r="X7" s="62" t="s">
        <v>14</v>
      </c>
      <c r="Y7" s="62" t="s">
        <v>208</v>
      </c>
      <c r="Z7" s="83"/>
      <c r="AA7" s="17"/>
      <c r="AB7" s="86"/>
      <c r="AC7" s="86"/>
      <c r="AD7" s="63" t="s">
        <v>11</v>
      </c>
      <c r="AE7" s="63" t="s">
        <v>12</v>
      </c>
      <c r="AF7" s="63" t="s">
        <v>13</v>
      </c>
      <c r="AG7" s="87"/>
      <c r="AH7" s="87"/>
      <c r="AI7" s="62" t="s">
        <v>14</v>
      </c>
      <c r="AJ7" s="62" t="s">
        <v>208</v>
      </c>
      <c r="AK7" s="83"/>
      <c r="AL7" s="17"/>
      <c r="AM7" s="86"/>
      <c r="AN7" s="86"/>
      <c r="AO7" s="63" t="s">
        <v>200</v>
      </c>
      <c r="AP7" s="63" t="s">
        <v>12</v>
      </c>
      <c r="AQ7" s="63" t="s">
        <v>13</v>
      </c>
      <c r="AR7" s="87"/>
      <c r="AS7" s="87"/>
      <c r="AT7" s="62" t="s">
        <v>14</v>
      </c>
      <c r="AU7" s="62" t="s">
        <v>208</v>
      </c>
      <c r="AV7" s="83"/>
      <c r="AW7" s="17"/>
      <c r="AX7" s="91"/>
      <c r="AY7" s="90"/>
      <c r="AZ7" s="64" t="s">
        <v>200</v>
      </c>
      <c r="BA7" s="64" t="s">
        <v>12</v>
      </c>
      <c r="BB7" s="64" t="s">
        <v>13</v>
      </c>
      <c r="BC7" s="90"/>
      <c r="BD7" s="90"/>
      <c r="BE7" s="64" t="s">
        <v>14</v>
      </c>
      <c r="BF7" s="64" t="s">
        <v>15</v>
      </c>
      <c r="BG7" s="90"/>
      <c r="BH7" s="90"/>
    </row>
    <row r="8" spans="1:60" s="25" customFormat="1" ht="20.399999999999999" customHeight="1" x14ac:dyDescent="0.25">
      <c r="A8" s="13">
        <v>1</v>
      </c>
      <c r="B8" s="20" t="s">
        <v>16</v>
      </c>
      <c r="C8" s="88">
        <v>1</v>
      </c>
      <c r="D8" s="88" t="s">
        <v>17</v>
      </c>
      <c r="E8" s="21" t="s">
        <v>18</v>
      </c>
      <c r="F8" s="21"/>
      <c r="G8" s="21"/>
      <c r="H8" s="21"/>
      <c r="I8" s="21"/>
      <c r="J8" s="21">
        <v>3972</v>
      </c>
      <c r="K8" s="21"/>
      <c r="L8" s="21">
        <v>2968</v>
      </c>
      <c r="M8" s="21">
        <v>20</v>
      </c>
      <c r="N8" s="21"/>
      <c r="O8" s="21">
        <v>708</v>
      </c>
      <c r="P8" s="21"/>
      <c r="Q8" s="21"/>
      <c r="R8" s="21"/>
      <c r="S8" s="21"/>
      <c r="T8" s="21"/>
      <c r="U8" s="21">
        <v>186</v>
      </c>
      <c r="V8" s="21"/>
      <c r="W8" s="21">
        <v>98</v>
      </c>
      <c r="X8" s="21"/>
      <c r="Y8" s="21"/>
      <c r="Z8" s="21">
        <v>36</v>
      </c>
      <c r="AA8" s="21"/>
      <c r="AB8" s="21"/>
      <c r="AC8" s="21"/>
      <c r="AD8" s="21"/>
      <c r="AE8" s="21"/>
      <c r="AF8" s="21">
        <v>894</v>
      </c>
      <c r="AG8" s="21"/>
      <c r="AH8" s="21">
        <v>892</v>
      </c>
      <c r="AI8" s="21">
        <v>12</v>
      </c>
      <c r="AJ8" s="21"/>
      <c r="AK8" s="21">
        <v>274</v>
      </c>
      <c r="AL8" s="21"/>
      <c r="AM8" s="21"/>
      <c r="AN8" s="21"/>
      <c r="AO8" s="21"/>
      <c r="AP8" s="21"/>
      <c r="AQ8" s="21">
        <v>948</v>
      </c>
      <c r="AR8" s="21"/>
      <c r="AS8" s="21">
        <v>688</v>
      </c>
      <c r="AT8" s="21">
        <v>4</v>
      </c>
      <c r="AU8" s="21"/>
      <c r="AV8" s="21">
        <v>152</v>
      </c>
      <c r="AW8" s="21"/>
      <c r="AX8" s="22">
        <f t="shared" ref="AX8" si="0">AM8+AB8+Q8+F8</f>
        <v>0</v>
      </c>
      <c r="AY8" s="23">
        <f t="shared" ref="AY8" si="1">AN8+AC8+R8+G8</f>
        <v>0</v>
      </c>
      <c r="AZ8" s="23">
        <f t="shared" ref="AZ8" si="2">AO8+AD8+S8+H8</f>
        <v>0</v>
      </c>
      <c r="BA8" s="23">
        <f t="shared" ref="BA8" si="3">AP8+AE8+T8+I8</f>
        <v>0</v>
      </c>
      <c r="BB8" s="23">
        <f t="shared" ref="BB8" si="4">AQ8+AF8+U8+J8</f>
        <v>6000</v>
      </c>
      <c r="BC8" s="23">
        <f t="shared" ref="BC8" si="5">AR8+AG8+V8+K8</f>
        <v>0</v>
      </c>
      <c r="BD8" s="23">
        <f t="shared" ref="BD8" si="6">AS8+AH8+W8+L8</f>
        <v>4646</v>
      </c>
      <c r="BE8" s="23">
        <f t="shared" ref="BE8" si="7">AT8+AI8+X8+M8</f>
        <v>36</v>
      </c>
      <c r="BF8" s="23">
        <f t="shared" ref="BF8" si="8">AU8+AJ8+Y8+N8</f>
        <v>0</v>
      </c>
      <c r="BG8" s="23">
        <f t="shared" ref="BG8" si="9">AV8+AK8+Z8+O8</f>
        <v>1170</v>
      </c>
      <c r="BH8" s="24"/>
    </row>
    <row r="9" spans="1:60" s="31" customFormat="1" ht="18" customHeight="1" x14ac:dyDescent="0.25">
      <c r="A9" s="13">
        <v>1</v>
      </c>
      <c r="B9" s="26"/>
      <c r="C9" s="89"/>
      <c r="D9" s="89"/>
      <c r="E9" s="27" t="s">
        <v>19</v>
      </c>
      <c r="F9" s="27"/>
      <c r="G9" s="27">
        <f>H9+I9+J9</f>
        <v>3221371.44</v>
      </c>
      <c r="H9" s="66"/>
      <c r="I9" s="66"/>
      <c r="J9" s="27">
        <v>3221371.44</v>
      </c>
      <c r="K9" s="27"/>
      <c r="L9" s="27">
        <v>81126351.799999997</v>
      </c>
      <c r="M9" s="27">
        <v>2503388.42</v>
      </c>
      <c r="N9" s="27"/>
      <c r="O9" s="27">
        <v>12620342.24</v>
      </c>
      <c r="P9" s="27">
        <f>O9+L9+K9+G9+F9</f>
        <v>96968065.479999989</v>
      </c>
      <c r="Q9" s="27"/>
      <c r="R9" s="27">
        <f>S9+T9+U9</f>
        <v>150849.72</v>
      </c>
      <c r="S9" s="27"/>
      <c r="T9" s="27"/>
      <c r="U9" s="27">
        <v>150849.72</v>
      </c>
      <c r="V9" s="27"/>
      <c r="W9" s="27">
        <v>2797460.41</v>
      </c>
      <c r="X9" s="27"/>
      <c r="Y9" s="27"/>
      <c r="Z9" s="27">
        <v>669736.24</v>
      </c>
      <c r="AA9" s="27">
        <f>Z9+W9+V9+R9+Q9</f>
        <v>3618046.3700000006</v>
      </c>
      <c r="AB9" s="27"/>
      <c r="AC9" s="27">
        <f>AD9+AE9+AF9</f>
        <v>725051.88</v>
      </c>
      <c r="AD9" s="27"/>
      <c r="AE9" s="27"/>
      <c r="AF9" s="27">
        <v>725051.88</v>
      </c>
      <c r="AG9" s="27"/>
      <c r="AH9" s="27">
        <v>24541357.199999999</v>
      </c>
      <c r="AI9" s="27">
        <v>1593065.36</v>
      </c>
      <c r="AJ9" s="27"/>
      <c r="AK9" s="27">
        <v>4855587.7300000004</v>
      </c>
      <c r="AL9" s="27">
        <f>AK9+AH9+AG9+AC9+AB9</f>
        <v>30121996.809999999</v>
      </c>
      <c r="AM9" s="27"/>
      <c r="AN9" s="27">
        <f>AO9+AP9+AQ9</f>
        <v>768846.96</v>
      </c>
      <c r="AO9" s="27"/>
      <c r="AP9" s="27"/>
      <c r="AQ9" s="27">
        <v>768846.96</v>
      </c>
      <c r="AR9" s="27"/>
      <c r="AS9" s="27">
        <v>18692121.809999999</v>
      </c>
      <c r="AT9" s="27">
        <v>455161.53</v>
      </c>
      <c r="AU9" s="27"/>
      <c r="AV9" s="27">
        <v>2783591.24</v>
      </c>
      <c r="AW9" s="27">
        <f>AV9+AS9+AR9+AN9+AM9</f>
        <v>22244560.009999998</v>
      </c>
      <c r="AX9" s="28">
        <f t="shared" ref="AX9:BG9" si="10">AM9+AB9+Q9+F9</f>
        <v>0</v>
      </c>
      <c r="AY9" s="29">
        <f t="shared" si="10"/>
        <v>4866120</v>
      </c>
      <c r="AZ9" s="29">
        <f t="shared" si="10"/>
        <v>0</v>
      </c>
      <c r="BA9" s="29">
        <f t="shared" si="10"/>
        <v>0</v>
      </c>
      <c r="BB9" s="29">
        <f t="shared" si="10"/>
        <v>4866120</v>
      </c>
      <c r="BC9" s="29">
        <f t="shared" si="10"/>
        <v>0</v>
      </c>
      <c r="BD9" s="29">
        <f t="shared" si="10"/>
        <v>127157291.22</v>
      </c>
      <c r="BE9" s="29">
        <f t="shared" si="10"/>
        <v>4551615.3100000005</v>
      </c>
      <c r="BF9" s="29">
        <f t="shared" si="10"/>
        <v>0</v>
      </c>
      <c r="BG9" s="29">
        <f t="shared" si="10"/>
        <v>20929257.450000003</v>
      </c>
      <c r="BH9" s="30">
        <f>BG9+BD9+BC9+AY9+AX9</f>
        <v>152952668.67000002</v>
      </c>
    </row>
    <row r="10" spans="1:60" s="25" customFormat="1" ht="14.25" customHeight="1" x14ac:dyDescent="0.25">
      <c r="A10" s="13">
        <v>1</v>
      </c>
      <c r="B10" s="20" t="s">
        <v>20</v>
      </c>
      <c r="C10" s="88">
        <v>2</v>
      </c>
      <c r="D10" s="88" t="s">
        <v>21</v>
      </c>
      <c r="E10" s="21" t="s">
        <v>18</v>
      </c>
      <c r="F10" s="21"/>
      <c r="G10" s="21"/>
      <c r="H10" s="21">
        <v>58943</v>
      </c>
      <c r="I10" s="21">
        <v>42661</v>
      </c>
      <c r="J10" s="21">
        <v>19264</v>
      </c>
      <c r="K10" s="21">
        <v>18</v>
      </c>
      <c r="L10" s="21">
        <v>9816</v>
      </c>
      <c r="M10" s="21">
        <v>168</v>
      </c>
      <c r="N10" s="21"/>
      <c r="O10" s="21">
        <v>1670</v>
      </c>
      <c r="P10" s="21"/>
      <c r="Q10" s="21"/>
      <c r="R10" s="21"/>
      <c r="S10" s="21">
        <v>1283</v>
      </c>
      <c r="T10" s="21">
        <v>908</v>
      </c>
      <c r="U10" s="21">
        <v>590</v>
      </c>
      <c r="V10" s="21"/>
      <c r="W10" s="21">
        <v>344</v>
      </c>
      <c r="X10" s="21">
        <v>4</v>
      </c>
      <c r="Y10" s="21"/>
      <c r="Z10" s="21">
        <v>26</v>
      </c>
      <c r="AA10" s="21"/>
      <c r="AB10" s="21"/>
      <c r="AC10" s="21"/>
      <c r="AD10" s="21">
        <v>17395</v>
      </c>
      <c r="AE10" s="21">
        <v>12489</v>
      </c>
      <c r="AF10" s="21">
        <v>5930</v>
      </c>
      <c r="AG10" s="21">
        <v>12</v>
      </c>
      <c r="AH10" s="21">
        <v>2978</v>
      </c>
      <c r="AI10" s="21">
        <v>50</v>
      </c>
      <c r="AJ10" s="21"/>
      <c r="AK10" s="21">
        <v>434</v>
      </c>
      <c r="AL10" s="21"/>
      <c r="AM10" s="21"/>
      <c r="AN10" s="21"/>
      <c r="AO10" s="21">
        <v>8336</v>
      </c>
      <c r="AP10" s="21">
        <v>5943</v>
      </c>
      <c r="AQ10" s="21">
        <v>3716</v>
      </c>
      <c r="AR10" s="21"/>
      <c r="AS10" s="21">
        <v>1826</v>
      </c>
      <c r="AT10" s="21">
        <v>40</v>
      </c>
      <c r="AU10" s="21"/>
      <c r="AV10" s="21">
        <v>254</v>
      </c>
      <c r="AW10" s="21"/>
      <c r="AX10" s="22">
        <f t="shared" ref="AX10:AX73" si="11">AM10+AB10+Q10+F10</f>
        <v>0</v>
      </c>
      <c r="AY10" s="23">
        <f t="shared" ref="AY10:AY73" si="12">AN10+AC10+R10+G10</f>
        <v>0</v>
      </c>
      <c r="AZ10" s="23">
        <f t="shared" ref="AZ10:AZ73" si="13">AO10+AD10+S10+H10</f>
        <v>85957</v>
      </c>
      <c r="BA10" s="23">
        <f t="shared" ref="BA10:BA73" si="14">AP10+AE10+T10+I10</f>
        <v>62001</v>
      </c>
      <c r="BB10" s="23">
        <f t="shared" ref="BB10:BB73" si="15">AQ10+AF10+U10+J10</f>
        <v>29500</v>
      </c>
      <c r="BC10" s="23">
        <f t="shared" ref="BC10:BC73" si="16">AR10+AG10+V10+K10</f>
        <v>30</v>
      </c>
      <c r="BD10" s="23">
        <f t="shared" ref="BD10:BD73" si="17">AS10+AH10+W10+L10</f>
        <v>14964</v>
      </c>
      <c r="BE10" s="23">
        <f t="shared" ref="BE10:BE73" si="18">AT10+AI10+X10+M10</f>
        <v>262</v>
      </c>
      <c r="BF10" s="23">
        <f t="shared" ref="BF10:BF73" si="19">AU10+AJ10+Y10+N10</f>
        <v>0</v>
      </c>
      <c r="BG10" s="23">
        <f t="shared" ref="BG10:BG73" si="20">AV10+AK10+Z10+O10</f>
        <v>2384</v>
      </c>
      <c r="BH10" s="24"/>
    </row>
    <row r="11" spans="1:60" s="33" customFormat="1" ht="15.75" customHeight="1" x14ac:dyDescent="0.25">
      <c r="A11" s="13">
        <v>1</v>
      </c>
      <c r="B11" s="32"/>
      <c r="C11" s="89"/>
      <c r="D11" s="89"/>
      <c r="E11" s="27" t="s">
        <v>19</v>
      </c>
      <c r="F11" s="27"/>
      <c r="G11" s="27">
        <f t="shared" ref="G11" si="21">H11+I11+J11</f>
        <v>112008000.75</v>
      </c>
      <c r="H11" s="27">
        <v>41346017.399999999</v>
      </c>
      <c r="I11" s="27">
        <v>55038899.579999998</v>
      </c>
      <c r="J11" s="27">
        <v>15623083.770000003</v>
      </c>
      <c r="K11" s="27">
        <v>121431.06</v>
      </c>
      <c r="L11" s="27">
        <v>334673470.43000001</v>
      </c>
      <c r="M11" s="27">
        <v>22308759.109999999</v>
      </c>
      <c r="N11" s="27"/>
      <c r="O11" s="27">
        <v>44874694.100000001</v>
      </c>
      <c r="P11" s="27">
        <f t="shared" ref="P11" si="22">O11+L11+K11+G11+F11</f>
        <v>491677596.34000003</v>
      </c>
      <c r="Q11" s="27"/>
      <c r="R11" s="27">
        <f t="shared" ref="R11" si="23">S11+T11+U11</f>
        <v>2482412.81</v>
      </c>
      <c r="S11" s="27">
        <v>897014.7</v>
      </c>
      <c r="T11" s="27">
        <v>1106896.31</v>
      </c>
      <c r="U11" s="27">
        <v>478501.8</v>
      </c>
      <c r="V11" s="27"/>
      <c r="W11" s="27">
        <v>11223805.41</v>
      </c>
      <c r="X11" s="27">
        <v>457435.12</v>
      </c>
      <c r="Y11" s="27"/>
      <c r="Z11" s="27">
        <v>572057.01</v>
      </c>
      <c r="AA11" s="27">
        <f t="shared" ref="AA11" si="24">Z11+W11+V11+R11+Q11</f>
        <v>14278275.23</v>
      </c>
      <c r="AB11" s="27"/>
      <c r="AC11" s="27">
        <f t="shared" ref="AC11" si="25">AD11+AE11+AF11</f>
        <v>32885938.75</v>
      </c>
      <c r="AD11" s="27">
        <v>12217148.1</v>
      </c>
      <c r="AE11" s="27">
        <v>15859847.560000001</v>
      </c>
      <c r="AF11" s="27">
        <v>4808943.0900000008</v>
      </c>
      <c r="AG11" s="27">
        <v>80954.039999999994</v>
      </c>
      <c r="AH11" s="27">
        <v>103054940.59</v>
      </c>
      <c r="AI11" s="27">
        <v>7213400.0300000003</v>
      </c>
      <c r="AJ11" s="27"/>
      <c r="AK11" s="27">
        <v>10360588.02</v>
      </c>
      <c r="AL11" s="27">
        <f t="shared" ref="AL11" si="26">AK11+AH11+AG11+AC11+AB11</f>
        <v>146382421.40000001</v>
      </c>
      <c r="AM11" s="27"/>
      <c r="AN11" s="27">
        <f t="shared" ref="AN11" si="27">AO11+AP11+AQ11</f>
        <v>16685223.890000001</v>
      </c>
      <c r="AO11" s="27">
        <v>5851763.5599999996</v>
      </c>
      <c r="AP11" s="27">
        <v>7818898.9900000002</v>
      </c>
      <c r="AQ11" s="27">
        <v>3014561.34</v>
      </c>
      <c r="AR11" s="27"/>
      <c r="AS11" s="27">
        <v>61220756.789999999</v>
      </c>
      <c r="AT11" s="27">
        <v>5207722.95</v>
      </c>
      <c r="AU11" s="27"/>
      <c r="AV11" s="27">
        <v>7754550.54</v>
      </c>
      <c r="AW11" s="27">
        <f t="shared" ref="AW11" si="28">AV11+AS11+AR11+AN11+AM11</f>
        <v>85660531.219999999</v>
      </c>
      <c r="AX11" s="28">
        <f t="shared" si="11"/>
        <v>0</v>
      </c>
      <c r="AY11" s="29">
        <f t="shared" si="12"/>
        <v>164061576.19999999</v>
      </c>
      <c r="AZ11" s="29">
        <f t="shared" si="13"/>
        <v>60311943.759999998</v>
      </c>
      <c r="BA11" s="29">
        <f t="shared" si="14"/>
        <v>79824542.439999998</v>
      </c>
      <c r="BB11" s="29">
        <f t="shared" si="15"/>
        <v>23925090.000000004</v>
      </c>
      <c r="BC11" s="29">
        <f t="shared" si="16"/>
        <v>202385.09999999998</v>
      </c>
      <c r="BD11" s="29">
        <f t="shared" si="17"/>
        <v>510172973.22000003</v>
      </c>
      <c r="BE11" s="29">
        <f t="shared" si="18"/>
        <v>35187317.210000001</v>
      </c>
      <c r="BF11" s="29">
        <f t="shared" si="19"/>
        <v>0</v>
      </c>
      <c r="BG11" s="29">
        <f t="shared" si="20"/>
        <v>63561889.670000002</v>
      </c>
      <c r="BH11" s="30">
        <f t="shared" ref="BH11:BH73" si="29">BG11+BD11+BC11+AY11+AX11</f>
        <v>737998824.19000006</v>
      </c>
    </row>
    <row r="12" spans="1:60" s="25" customFormat="1" ht="15" customHeight="1" x14ac:dyDescent="0.25">
      <c r="A12" s="13">
        <v>1</v>
      </c>
      <c r="B12" s="20" t="s">
        <v>22</v>
      </c>
      <c r="C12" s="88">
        <v>3</v>
      </c>
      <c r="D12" s="88" t="s">
        <v>23</v>
      </c>
      <c r="E12" s="21" t="s">
        <v>18</v>
      </c>
      <c r="F12" s="21"/>
      <c r="G12" s="21"/>
      <c r="H12" s="21"/>
      <c r="I12" s="21"/>
      <c r="J12" s="21"/>
      <c r="K12" s="21"/>
      <c r="L12" s="21">
        <v>5646</v>
      </c>
      <c r="M12" s="21">
        <v>8</v>
      </c>
      <c r="N12" s="21"/>
      <c r="O12" s="21">
        <v>1058</v>
      </c>
      <c r="P12" s="21"/>
      <c r="Q12" s="21"/>
      <c r="R12" s="21"/>
      <c r="S12" s="21"/>
      <c r="T12" s="21"/>
      <c r="U12" s="21"/>
      <c r="V12" s="21"/>
      <c r="W12" s="21">
        <v>296</v>
      </c>
      <c r="X12" s="21"/>
      <c r="Y12" s="21"/>
      <c r="Z12" s="21">
        <v>52</v>
      </c>
      <c r="AA12" s="21"/>
      <c r="AB12" s="21"/>
      <c r="AC12" s="21"/>
      <c r="AD12" s="21"/>
      <c r="AE12" s="21"/>
      <c r="AF12" s="21"/>
      <c r="AG12" s="21"/>
      <c r="AH12" s="21">
        <v>1356</v>
      </c>
      <c r="AI12" s="21">
        <v>4</v>
      </c>
      <c r="AJ12" s="21"/>
      <c r="AK12" s="21">
        <v>270</v>
      </c>
      <c r="AL12" s="21"/>
      <c r="AM12" s="21"/>
      <c r="AN12" s="21"/>
      <c r="AO12" s="21"/>
      <c r="AP12" s="21"/>
      <c r="AQ12" s="21"/>
      <c r="AR12" s="21"/>
      <c r="AS12" s="21">
        <v>2256</v>
      </c>
      <c r="AT12" s="21">
        <v>4</v>
      </c>
      <c r="AU12" s="21"/>
      <c r="AV12" s="21">
        <v>356</v>
      </c>
      <c r="AW12" s="21"/>
      <c r="AX12" s="22">
        <f t="shared" si="11"/>
        <v>0</v>
      </c>
      <c r="AY12" s="23">
        <f t="shared" si="12"/>
        <v>0</v>
      </c>
      <c r="AZ12" s="23">
        <f t="shared" si="13"/>
        <v>0</v>
      </c>
      <c r="BA12" s="23">
        <f t="shared" si="14"/>
        <v>0</v>
      </c>
      <c r="BB12" s="23">
        <f t="shared" si="15"/>
        <v>0</v>
      </c>
      <c r="BC12" s="23">
        <f t="shared" si="16"/>
        <v>0</v>
      </c>
      <c r="BD12" s="23">
        <f t="shared" si="17"/>
        <v>9554</v>
      </c>
      <c r="BE12" s="23">
        <f t="shared" si="18"/>
        <v>16</v>
      </c>
      <c r="BF12" s="23">
        <f t="shared" si="19"/>
        <v>0</v>
      </c>
      <c r="BG12" s="23">
        <f t="shared" si="20"/>
        <v>1736</v>
      </c>
      <c r="BH12" s="24"/>
    </row>
    <row r="13" spans="1:60" s="33" customFormat="1" ht="17.25" customHeight="1" x14ac:dyDescent="0.25">
      <c r="A13" s="13">
        <v>1</v>
      </c>
      <c r="B13" s="32"/>
      <c r="C13" s="89"/>
      <c r="D13" s="89"/>
      <c r="E13" s="27" t="s">
        <v>19</v>
      </c>
      <c r="F13" s="27"/>
      <c r="G13" s="27">
        <f t="shared" ref="G13" si="30">H13+I13+J13</f>
        <v>2011092.87</v>
      </c>
      <c r="H13" s="27"/>
      <c r="I13" s="27">
        <v>2011092.87</v>
      </c>
      <c r="J13" s="27"/>
      <c r="K13" s="27"/>
      <c r="L13" s="27">
        <v>190583966.46000001</v>
      </c>
      <c r="M13" s="27">
        <v>1596136.62</v>
      </c>
      <c r="N13" s="27"/>
      <c r="O13" s="27">
        <v>16592248.460000001</v>
      </c>
      <c r="P13" s="27">
        <f t="shared" ref="P13" si="31">O13+L13+K13+G13+F13</f>
        <v>209187307.79000002</v>
      </c>
      <c r="Q13" s="27"/>
      <c r="R13" s="27">
        <f t="shared" ref="R13" si="32">S13+T13+U13</f>
        <v>98987.78</v>
      </c>
      <c r="S13" s="27"/>
      <c r="T13" s="27">
        <v>98987.78</v>
      </c>
      <c r="U13" s="27"/>
      <c r="V13" s="27"/>
      <c r="W13" s="27">
        <v>9657971.2699999996</v>
      </c>
      <c r="X13" s="27"/>
      <c r="Y13" s="27"/>
      <c r="Z13" s="27">
        <v>672658.72</v>
      </c>
      <c r="AA13" s="27">
        <f t="shared" ref="AA13" si="33">Z13+W13+V13+R13+Q13</f>
        <v>10429617.77</v>
      </c>
      <c r="AB13" s="27"/>
      <c r="AC13" s="27">
        <f t="shared" ref="AC13" si="34">AD13+AE13+AF13</f>
        <v>448648.37</v>
      </c>
      <c r="AD13" s="27"/>
      <c r="AE13" s="27">
        <v>448648.37</v>
      </c>
      <c r="AF13" s="27"/>
      <c r="AG13" s="27"/>
      <c r="AH13" s="27">
        <v>45392464.979999997</v>
      </c>
      <c r="AI13" s="27">
        <v>532045.54</v>
      </c>
      <c r="AJ13" s="27"/>
      <c r="AK13" s="27">
        <v>4764665.9400000004</v>
      </c>
      <c r="AL13" s="27">
        <f t="shared" ref="AL13" si="35">AK13+AH13+AG13+AC13+AB13</f>
        <v>50605779.289999992</v>
      </c>
      <c r="AM13" s="27"/>
      <c r="AN13" s="27">
        <f t="shared" ref="AN13" si="36">AO13+AP13+AQ13</f>
        <v>937568.98</v>
      </c>
      <c r="AO13" s="27"/>
      <c r="AP13" s="27">
        <v>937568.98</v>
      </c>
      <c r="AQ13" s="27"/>
      <c r="AR13" s="27"/>
      <c r="AS13" s="27">
        <v>76297973.060000002</v>
      </c>
      <c r="AT13" s="27">
        <v>532045.54</v>
      </c>
      <c r="AU13" s="27"/>
      <c r="AV13" s="27">
        <v>5997873.5999999996</v>
      </c>
      <c r="AW13" s="27">
        <f t="shared" ref="AW13" si="37">AV13+AS13+AR13+AN13+AM13</f>
        <v>83233415.640000001</v>
      </c>
      <c r="AX13" s="28">
        <f t="shared" si="11"/>
        <v>0</v>
      </c>
      <c r="AY13" s="29">
        <f t="shared" si="12"/>
        <v>3496298</v>
      </c>
      <c r="AZ13" s="29">
        <f t="shared" si="13"/>
        <v>0</v>
      </c>
      <c r="BA13" s="29">
        <f t="shared" si="14"/>
        <v>3496298</v>
      </c>
      <c r="BB13" s="29">
        <f t="shared" si="15"/>
        <v>0</v>
      </c>
      <c r="BC13" s="29">
        <f t="shared" si="16"/>
        <v>0</v>
      </c>
      <c r="BD13" s="29">
        <f t="shared" si="17"/>
        <v>321932375.76999998</v>
      </c>
      <c r="BE13" s="29">
        <f t="shared" si="18"/>
        <v>2660227.7000000002</v>
      </c>
      <c r="BF13" s="29">
        <f t="shared" si="19"/>
        <v>0</v>
      </c>
      <c r="BG13" s="29">
        <f t="shared" si="20"/>
        <v>28027446.719999999</v>
      </c>
      <c r="BH13" s="30">
        <f t="shared" si="29"/>
        <v>353456120.49000001</v>
      </c>
    </row>
    <row r="14" spans="1:60" s="25" customFormat="1" ht="18" customHeight="1" x14ac:dyDescent="0.25">
      <c r="A14" s="13">
        <v>1</v>
      </c>
      <c r="B14" s="20" t="s">
        <v>24</v>
      </c>
      <c r="C14" s="88">
        <v>4</v>
      </c>
      <c r="D14" s="88" t="s">
        <v>25</v>
      </c>
      <c r="E14" s="21" t="s">
        <v>18</v>
      </c>
      <c r="F14" s="21"/>
      <c r="G14" s="21"/>
      <c r="H14" s="21">
        <v>40102</v>
      </c>
      <c r="I14" s="21">
        <v>35677</v>
      </c>
      <c r="J14" s="21">
        <v>9694</v>
      </c>
      <c r="K14" s="21"/>
      <c r="L14" s="21"/>
      <c r="M14" s="21"/>
      <c r="N14" s="21"/>
      <c r="O14" s="21">
        <v>2019</v>
      </c>
      <c r="P14" s="21"/>
      <c r="Q14" s="21"/>
      <c r="R14" s="21"/>
      <c r="S14" s="21">
        <v>1640</v>
      </c>
      <c r="T14" s="21">
        <v>1459</v>
      </c>
      <c r="U14" s="21">
        <v>333</v>
      </c>
      <c r="V14" s="21"/>
      <c r="W14" s="21"/>
      <c r="X14" s="21"/>
      <c r="Y14" s="21"/>
      <c r="Z14" s="21">
        <v>67</v>
      </c>
      <c r="AA14" s="21"/>
      <c r="AB14" s="21"/>
      <c r="AC14" s="21"/>
      <c r="AD14" s="21">
        <v>25841</v>
      </c>
      <c r="AE14" s="21">
        <v>22990</v>
      </c>
      <c r="AF14" s="21">
        <v>6531</v>
      </c>
      <c r="AG14" s="21"/>
      <c r="AH14" s="21"/>
      <c r="AI14" s="21"/>
      <c r="AJ14" s="21"/>
      <c r="AK14" s="21">
        <v>1668</v>
      </c>
      <c r="AL14" s="21"/>
      <c r="AM14" s="21"/>
      <c r="AN14" s="21"/>
      <c r="AO14" s="21">
        <v>8583</v>
      </c>
      <c r="AP14" s="21">
        <v>7635</v>
      </c>
      <c r="AQ14" s="21">
        <v>1942</v>
      </c>
      <c r="AR14" s="21"/>
      <c r="AS14" s="21"/>
      <c r="AT14" s="21"/>
      <c r="AU14" s="21"/>
      <c r="AV14" s="21">
        <v>426</v>
      </c>
      <c r="AW14" s="21"/>
      <c r="AX14" s="22">
        <f t="shared" si="11"/>
        <v>0</v>
      </c>
      <c r="AY14" s="23">
        <f t="shared" si="12"/>
        <v>0</v>
      </c>
      <c r="AZ14" s="23">
        <f t="shared" si="13"/>
        <v>76166</v>
      </c>
      <c r="BA14" s="23">
        <f t="shared" si="14"/>
        <v>67761</v>
      </c>
      <c r="BB14" s="23">
        <f t="shared" si="15"/>
        <v>18500</v>
      </c>
      <c r="BC14" s="23">
        <f t="shared" si="16"/>
        <v>0</v>
      </c>
      <c r="BD14" s="23">
        <f t="shared" si="17"/>
        <v>0</v>
      </c>
      <c r="BE14" s="23">
        <f t="shared" si="18"/>
        <v>0</v>
      </c>
      <c r="BF14" s="23">
        <f t="shared" si="19"/>
        <v>0</v>
      </c>
      <c r="BG14" s="23">
        <f t="shared" si="20"/>
        <v>4180</v>
      </c>
      <c r="BH14" s="24"/>
    </row>
    <row r="15" spans="1:60" s="33" customFormat="1" ht="15.75" customHeight="1" x14ac:dyDescent="0.25">
      <c r="A15" s="13">
        <v>1</v>
      </c>
      <c r="B15" s="32"/>
      <c r="C15" s="89"/>
      <c r="D15" s="89"/>
      <c r="E15" s="27" t="s">
        <v>19</v>
      </c>
      <c r="F15" s="27"/>
      <c r="G15" s="27">
        <f t="shared" ref="G15" si="38">H15+I15+J15</f>
        <v>108176584.09</v>
      </c>
      <c r="H15" s="27">
        <v>37718182.310000002</v>
      </c>
      <c r="I15" s="27">
        <v>62596373.899999999</v>
      </c>
      <c r="J15" s="27">
        <v>7862027.8799999999</v>
      </c>
      <c r="K15" s="27"/>
      <c r="L15" s="27"/>
      <c r="M15" s="27"/>
      <c r="N15" s="27"/>
      <c r="O15" s="27">
        <v>33763876.490000002</v>
      </c>
      <c r="P15" s="27">
        <f t="shared" ref="P15" si="39">O15+L15+K15+G15+F15</f>
        <v>141940460.58000001</v>
      </c>
      <c r="Q15" s="27"/>
      <c r="R15" s="27">
        <f t="shared" ref="R15" si="40">S15+T15+U15</f>
        <v>4373820.32</v>
      </c>
      <c r="S15" s="27">
        <v>1543445.16</v>
      </c>
      <c r="T15" s="27">
        <v>2560305.5</v>
      </c>
      <c r="U15" s="27">
        <v>270069.65999999997</v>
      </c>
      <c r="V15" s="27"/>
      <c r="W15" s="27"/>
      <c r="X15" s="27"/>
      <c r="Y15" s="27"/>
      <c r="Z15" s="27">
        <v>1193317.8799999999</v>
      </c>
      <c r="AA15" s="27">
        <f t="shared" ref="AA15" si="41">Z15+W15+V15+R15+Q15</f>
        <v>5567138.2000000002</v>
      </c>
      <c r="AB15" s="27"/>
      <c r="AC15" s="27">
        <f t="shared" ref="AC15" si="42">AD15+AE15+AF15</f>
        <v>69950111.430000007</v>
      </c>
      <c r="AD15" s="27">
        <v>24317097.219999999</v>
      </c>
      <c r="AE15" s="27">
        <v>40336648.100000001</v>
      </c>
      <c r="AF15" s="27">
        <v>5296366.1099999994</v>
      </c>
      <c r="AG15" s="27"/>
      <c r="AH15" s="27"/>
      <c r="AI15" s="27"/>
      <c r="AJ15" s="27"/>
      <c r="AK15" s="27">
        <v>28078067.760000002</v>
      </c>
      <c r="AL15" s="27">
        <f t="shared" ref="AL15" si="43">AK15+AH15+AG15+AC15+AB15</f>
        <v>98028179.190000013</v>
      </c>
      <c r="AM15" s="27"/>
      <c r="AN15" s="27">
        <f t="shared" ref="AN15" si="44">AO15+AP15+AQ15</f>
        <v>23036079.280000001</v>
      </c>
      <c r="AO15" s="27">
        <v>8063683.1799999997</v>
      </c>
      <c r="AP15" s="27">
        <v>13396989.75</v>
      </c>
      <c r="AQ15" s="27">
        <v>1575406.35</v>
      </c>
      <c r="AR15" s="27"/>
      <c r="AS15" s="27"/>
      <c r="AT15" s="27"/>
      <c r="AU15" s="27"/>
      <c r="AV15" s="27">
        <v>7159907.2800000003</v>
      </c>
      <c r="AW15" s="27">
        <f t="shared" ref="AW15" si="45">AV15+AS15+AR15+AN15+AM15</f>
        <v>30195986.560000002</v>
      </c>
      <c r="AX15" s="28">
        <f t="shared" si="11"/>
        <v>0</v>
      </c>
      <c r="AY15" s="29">
        <f t="shared" si="12"/>
        <v>205536595.12</v>
      </c>
      <c r="AZ15" s="29">
        <f t="shared" si="13"/>
        <v>71642407.870000005</v>
      </c>
      <c r="BA15" s="29">
        <f t="shared" si="14"/>
        <v>118890317.25</v>
      </c>
      <c r="BB15" s="29">
        <f t="shared" si="15"/>
        <v>15003870</v>
      </c>
      <c r="BC15" s="29">
        <f t="shared" si="16"/>
        <v>0</v>
      </c>
      <c r="BD15" s="29">
        <f t="shared" si="17"/>
        <v>0</v>
      </c>
      <c r="BE15" s="29">
        <f t="shared" si="18"/>
        <v>0</v>
      </c>
      <c r="BF15" s="29">
        <f t="shared" si="19"/>
        <v>0</v>
      </c>
      <c r="BG15" s="29">
        <f t="shared" si="20"/>
        <v>70195169.409999996</v>
      </c>
      <c r="BH15" s="30">
        <f t="shared" si="29"/>
        <v>275731764.52999997</v>
      </c>
    </row>
    <row r="16" spans="1:60" s="25" customFormat="1" ht="15.75" customHeight="1" x14ac:dyDescent="0.25">
      <c r="A16" s="13">
        <v>1</v>
      </c>
      <c r="B16" s="20" t="s">
        <v>26</v>
      </c>
      <c r="C16" s="88">
        <v>5</v>
      </c>
      <c r="D16" s="88" t="s">
        <v>27</v>
      </c>
      <c r="E16" s="21" t="s">
        <v>18</v>
      </c>
      <c r="F16" s="21"/>
      <c r="G16" s="21"/>
      <c r="H16" s="21">
        <v>34217</v>
      </c>
      <c r="I16" s="21">
        <v>28571</v>
      </c>
      <c r="J16" s="21">
        <v>9990</v>
      </c>
      <c r="K16" s="21"/>
      <c r="L16" s="21"/>
      <c r="M16" s="21"/>
      <c r="N16" s="21"/>
      <c r="O16" s="21">
        <v>1308</v>
      </c>
      <c r="P16" s="21"/>
      <c r="Q16" s="21"/>
      <c r="R16" s="21"/>
      <c r="S16" s="21">
        <v>1013</v>
      </c>
      <c r="T16" s="21">
        <v>845</v>
      </c>
      <c r="U16" s="21">
        <v>255</v>
      </c>
      <c r="V16" s="21"/>
      <c r="W16" s="21"/>
      <c r="X16" s="21"/>
      <c r="Y16" s="21"/>
      <c r="Z16" s="21">
        <v>34</v>
      </c>
      <c r="AA16" s="21"/>
      <c r="AB16" s="21"/>
      <c r="AC16" s="21"/>
      <c r="AD16" s="21">
        <v>14213</v>
      </c>
      <c r="AE16" s="21">
        <v>11867</v>
      </c>
      <c r="AF16" s="21">
        <v>3615</v>
      </c>
      <c r="AG16" s="21"/>
      <c r="AH16" s="21"/>
      <c r="AI16" s="21"/>
      <c r="AJ16" s="21"/>
      <c r="AK16" s="21">
        <v>521</v>
      </c>
      <c r="AL16" s="21"/>
      <c r="AM16" s="21"/>
      <c r="AN16" s="21"/>
      <c r="AO16" s="21">
        <v>4451</v>
      </c>
      <c r="AP16" s="21">
        <v>3717</v>
      </c>
      <c r="AQ16" s="21">
        <v>1140</v>
      </c>
      <c r="AR16" s="21"/>
      <c r="AS16" s="21"/>
      <c r="AT16" s="21"/>
      <c r="AU16" s="21"/>
      <c r="AV16" s="21">
        <v>140</v>
      </c>
      <c r="AW16" s="21"/>
      <c r="AX16" s="22">
        <f t="shared" si="11"/>
        <v>0</v>
      </c>
      <c r="AY16" s="23">
        <f t="shared" si="12"/>
        <v>0</v>
      </c>
      <c r="AZ16" s="23">
        <f t="shared" si="13"/>
        <v>53894</v>
      </c>
      <c r="BA16" s="23">
        <f t="shared" si="14"/>
        <v>45000</v>
      </c>
      <c r="BB16" s="23">
        <f t="shared" si="15"/>
        <v>15000</v>
      </c>
      <c r="BC16" s="23">
        <f t="shared" si="16"/>
        <v>0</v>
      </c>
      <c r="BD16" s="23">
        <f t="shared" si="17"/>
        <v>0</v>
      </c>
      <c r="BE16" s="23">
        <f t="shared" si="18"/>
        <v>0</v>
      </c>
      <c r="BF16" s="23">
        <f t="shared" si="19"/>
        <v>0</v>
      </c>
      <c r="BG16" s="23">
        <f t="shared" si="20"/>
        <v>2003</v>
      </c>
      <c r="BH16" s="24"/>
    </row>
    <row r="17" spans="1:60" s="33" customFormat="1" ht="17.25" customHeight="1" x14ac:dyDescent="0.25">
      <c r="A17" s="13">
        <v>1</v>
      </c>
      <c r="B17" s="32"/>
      <c r="C17" s="89"/>
      <c r="D17" s="89"/>
      <c r="E17" s="27" t="s">
        <v>19</v>
      </c>
      <c r="F17" s="27"/>
      <c r="G17" s="27">
        <f t="shared" ref="G17" si="46">H17+I17+J17</f>
        <v>65479683.719999999</v>
      </c>
      <c r="H17" s="27">
        <v>24746191.039999999</v>
      </c>
      <c r="I17" s="27">
        <v>32631402.879999999</v>
      </c>
      <c r="J17" s="27">
        <v>8102089.7999999989</v>
      </c>
      <c r="K17" s="27"/>
      <c r="L17" s="27"/>
      <c r="M17" s="27"/>
      <c r="N17" s="27"/>
      <c r="O17" s="27">
        <v>22470846.129999999</v>
      </c>
      <c r="P17" s="27">
        <f t="shared" ref="P17" si="47">O17+L17+K17+G17+F17</f>
        <v>87950529.849999994</v>
      </c>
      <c r="Q17" s="27"/>
      <c r="R17" s="27">
        <f t="shared" ref="R17" si="48">S17+T17+U17</f>
        <v>1906153.7000000002</v>
      </c>
      <c r="S17" s="27">
        <v>733687.94</v>
      </c>
      <c r="T17" s="27">
        <v>965655.66</v>
      </c>
      <c r="U17" s="27">
        <v>206810.1</v>
      </c>
      <c r="V17" s="27"/>
      <c r="W17" s="27"/>
      <c r="X17" s="27"/>
      <c r="Y17" s="27"/>
      <c r="Z17" s="27">
        <v>589512.93999999994</v>
      </c>
      <c r="AA17" s="27">
        <f t="shared" ref="AA17" si="49">Z17+W17+V17+R17+Q17</f>
        <v>2495666.64</v>
      </c>
      <c r="AB17" s="27"/>
      <c r="AC17" s="27">
        <f t="shared" ref="AC17" si="50">AD17+AE17+AF17</f>
        <v>26791112.57</v>
      </c>
      <c r="AD17" s="27">
        <v>10305459.859999999</v>
      </c>
      <c r="AE17" s="27">
        <v>13553815.41</v>
      </c>
      <c r="AF17" s="27">
        <v>2931837.3</v>
      </c>
      <c r="AG17" s="27"/>
      <c r="AH17" s="27"/>
      <c r="AI17" s="27"/>
      <c r="AJ17" s="27"/>
      <c r="AK17" s="27">
        <v>9224143.6300000008</v>
      </c>
      <c r="AL17" s="27">
        <f t="shared" ref="AL17" si="51">AK17+AH17+AG17+AC17+AB17</f>
        <v>36015256.200000003</v>
      </c>
      <c r="AM17" s="27"/>
      <c r="AN17" s="27">
        <f t="shared" ref="AN17" si="52">AO17+AP17+AQ17</f>
        <v>8393003.7800000012</v>
      </c>
      <c r="AO17" s="27">
        <v>3223435.32</v>
      </c>
      <c r="AP17" s="27">
        <v>4245005.66</v>
      </c>
      <c r="AQ17" s="27">
        <v>924562.8</v>
      </c>
      <c r="AR17" s="27"/>
      <c r="AS17" s="27"/>
      <c r="AT17" s="27"/>
      <c r="AU17" s="27"/>
      <c r="AV17" s="27">
        <v>2392728.9900000002</v>
      </c>
      <c r="AW17" s="27">
        <f t="shared" ref="AW17" si="53">AV17+AS17+AR17+AN17+AM17</f>
        <v>10785732.770000001</v>
      </c>
      <c r="AX17" s="28">
        <f t="shared" si="11"/>
        <v>0</v>
      </c>
      <c r="AY17" s="29">
        <f t="shared" si="12"/>
        <v>102569953.77000001</v>
      </c>
      <c r="AZ17" s="29">
        <f t="shared" si="13"/>
        <v>39008774.159999996</v>
      </c>
      <c r="BA17" s="29">
        <f t="shared" si="14"/>
        <v>51395879.609999999</v>
      </c>
      <c r="BB17" s="29">
        <f t="shared" si="15"/>
        <v>12165299.999999998</v>
      </c>
      <c r="BC17" s="29">
        <f t="shared" si="16"/>
        <v>0</v>
      </c>
      <c r="BD17" s="29">
        <f t="shared" si="17"/>
        <v>0</v>
      </c>
      <c r="BE17" s="29">
        <f t="shared" si="18"/>
        <v>0</v>
      </c>
      <c r="BF17" s="29">
        <f t="shared" si="19"/>
        <v>0</v>
      </c>
      <c r="BG17" s="29">
        <f t="shared" si="20"/>
        <v>34677231.689999998</v>
      </c>
      <c r="BH17" s="30">
        <f t="shared" si="29"/>
        <v>137247185.46000001</v>
      </c>
    </row>
    <row r="18" spans="1:60" s="25" customFormat="1" ht="14.25" customHeight="1" x14ac:dyDescent="0.25">
      <c r="A18" s="13">
        <v>1</v>
      </c>
      <c r="B18" s="20" t="s">
        <v>28</v>
      </c>
      <c r="C18" s="88">
        <v>6</v>
      </c>
      <c r="D18" s="88" t="s">
        <v>29</v>
      </c>
      <c r="E18" s="21" t="s">
        <v>18</v>
      </c>
      <c r="F18" s="21"/>
      <c r="G18" s="21"/>
      <c r="H18" s="21">
        <v>47663</v>
      </c>
      <c r="I18" s="21">
        <v>45198</v>
      </c>
      <c r="J18" s="21">
        <v>13940</v>
      </c>
      <c r="K18" s="21"/>
      <c r="L18" s="21">
        <v>244</v>
      </c>
      <c r="M18" s="21"/>
      <c r="N18" s="21"/>
      <c r="O18" s="21">
        <v>1576</v>
      </c>
      <c r="P18" s="21"/>
      <c r="Q18" s="21"/>
      <c r="R18" s="21"/>
      <c r="S18" s="21">
        <v>1214</v>
      </c>
      <c r="T18" s="21">
        <v>1142</v>
      </c>
      <c r="U18" s="21">
        <v>280</v>
      </c>
      <c r="V18" s="21"/>
      <c r="W18" s="21">
        <v>12</v>
      </c>
      <c r="X18" s="21"/>
      <c r="Y18" s="21"/>
      <c r="Z18" s="21">
        <v>32</v>
      </c>
      <c r="AA18" s="21"/>
      <c r="AB18" s="21"/>
      <c r="AC18" s="21"/>
      <c r="AD18" s="21">
        <v>18388</v>
      </c>
      <c r="AE18" s="21">
        <v>17649</v>
      </c>
      <c r="AF18" s="21">
        <v>4520</v>
      </c>
      <c r="AG18" s="21"/>
      <c r="AH18" s="21">
        <v>136</v>
      </c>
      <c r="AI18" s="21"/>
      <c r="AJ18" s="21"/>
      <c r="AK18" s="21">
        <v>498</v>
      </c>
      <c r="AL18" s="21"/>
      <c r="AM18" s="21"/>
      <c r="AN18" s="21"/>
      <c r="AO18" s="21">
        <v>5515</v>
      </c>
      <c r="AP18" s="21">
        <v>4971</v>
      </c>
      <c r="AQ18" s="21">
        <v>1260</v>
      </c>
      <c r="AR18" s="21"/>
      <c r="AS18" s="21">
        <v>42</v>
      </c>
      <c r="AT18" s="21"/>
      <c r="AU18" s="21"/>
      <c r="AV18" s="21">
        <v>156</v>
      </c>
      <c r="AW18" s="21"/>
      <c r="AX18" s="22">
        <f t="shared" si="11"/>
        <v>0</v>
      </c>
      <c r="AY18" s="23">
        <f t="shared" si="12"/>
        <v>0</v>
      </c>
      <c r="AZ18" s="23">
        <f t="shared" si="13"/>
        <v>72780</v>
      </c>
      <c r="BA18" s="23">
        <f t="shared" si="14"/>
        <v>68960</v>
      </c>
      <c r="BB18" s="23">
        <f t="shared" si="15"/>
        <v>20000</v>
      </c>
      <c r="BC18" s="23">
        <f t="shared" si="16"/>
        <v>0</v>
      </c>
      <c r="BD18" s="23">
        <f t="shared" si="17"/>
        <v>434</v>
      </c>
      <c r="BE18" s="23">
        <f t="shared" si="18"/>
        <v>0</v>
      </c>
      <c r="BF18" s="23">
        <f t="shared" si="19"/>
        <v>0</v>
      </c>
      <c r="BG18" s="23">
        <f t="shared" si="20"/>
        <v>2262</v>
      </c>
      <c r="BH18" s="24"/>
    </row>
    <row r="19" spans="1:60" s="33" customFormat="1" ht="15" customHeight="1" x14ac:dyDescent="0.25">
      <c r="A19" s="13">
        <v>1</v>
      </c>
      <c r="B19" s="32"/>
      <c r="C19" s="89"/>
      <c r="D19" s="89"/>
      <c r="E19" s="27" t="s">
        <v>19</v>
      </c>
      <c r="F19" s="27"/>
      <c r="G19" s="27">
        <f t="shared" ref="G19" si="54">H19+I19+J19</f>
        <v>122435353.49999999</v>
      </c>
      <c r="H19" s="27">
        <v>40232843.32</v>
      </c>
      <c r="I19" s="27">
        <v>70896891.379999995</v>
      </c>
      <c r="J19" s="27">
        <v>11305618.799999997</v>
      </c>
      <c r="K19" s="27"/>
      <c r="L19" s="27">
        <v>8477939.0600000005</v>
      </c>
      <c r="M19" s="27"/>
      <c r="N19" s="27"/>
      <c r="O19" s="27">
        <v>28989326.59</v>
      </c>
      <c r="P19" s="27">
        <f t="shared" ref="P19" si="55">O19+L19+K19+G19+F19</f>
        <v>159902619.14999998</v>
      </c>
      <c r="Q19" s="27"/>
      <c r="R19" s="27">
        <f t="shared" ref="R19" si="56">S19+T19+U19</f>
        <v>3226438.3400000003</v>
      </c>
      <c r="S19" s="27">
        <v>1017676.77</v>
      </c>
      <c r="T19" s="27">
        <v>1981675.97</v>
      </c>
      <c r="U19" s="27">
        <v>227085.6</v>
      </c>
      <c r="V19" s="27"/>
      <c r="W19" s="27">
        <v>348823.97</v>
      </c>
      <c r="X19" s="27"/>
      <c r="Y19" s="27"/>
      <c r="Z19" s="27">
        <v>582282.03</v>
      </c>
      <c r="AA19" s="27">
        <f t="shared" ref="AA19" si="57">Z19+W19+V19+R19+Q19</f>
        <v>4157544.3400000003</v>
      </c>
      <c r="AB19" s="27"/>
      <c r="AC19" s="27">
        <f t="shared" ref="AC19" si="58">AD19+AE19+AF19</f>
        <v>45251206.770000003</v>
      </c>
      <c r="AD19" s="27">
        <v>15480587.41</v>
      </c>
      <c r="AE19" s="27">
        <v>26104808.960000001</v>
      </c>
      <c r="AF19" s="27">
        <v>3665810.4</v>
      </c>
      <c r="AG19" s="27"/>
      <c r="AH19" s="27">
        <v>4913868.08</v>
      </c>
      <c r="AI19" s="27"/>
      <c r="AJ19" s="27"/>
      <c r="AK19" s="27">
        <v>9150146.1300000008</v>
      </c>
      <c r="AL19" s="27">
        <f t="shared" ref="AL19" si="59">AK19+AH19+AG19+AC19+AB19</f>
        <v>59315220.980000004</v>
      </c>
      <c r="AM19" s="27"/>
      <c r="AN19" s="27">
        <f t="shared" ref="AN19" si="60">AO19+AP19+AQ19</f>
        <v>15496883.73</v>
      </c>
      <c r="AO19" s="27">
        <v>4702976.54</v>
      </c>
      <c r="AP19" s="27">
        <v>9772021.9900000002</v>
      </c>
      <c r="AQ19" s="27">
        <v>1021885.2</v>
      </c>
      <c r="AR19" s="27"/>
      <c r="AS19" s="27">
        <v>1425628.39</v>
      </c>
      <c r="AT19" s="27"/>
      <c r="AU19" s="27"/>
      <c r="AV19" s="27">
        <v>2869818.56</v>
      </c>
      <c r="AW19" s="27">
        <f t="shared" ref="AW19" si="61">AV19+AS19+AR19+AN19+AM19</f>
        <v>19792330.68</v>
      </c>
      <c r="AX19" s="28">
        <f t="shared" si="11"/>
        <v>0</v>
      </c>
      <c r="AY19" s="29">
        <f t="shared" si="12"/>
        <v>186409882.33999997</v>
      </c>
      <c r="AZ19" s="29">
        <f t="shared" si="13"/>
        <v>61434084.039999999</v>
      </c>
      <c r="BA19" s="29">
        <f t="shared" si="14"/>
        <v>108755398.3</v>
      </c>
      <c r="BB19" s="29">
        <f t="shared" si="15"/>
        <v>16220399.999999996</v>
      </c>
      <c r="BC19" s="29">
        <f t="shared" si="16"/>
        <v>0</v>
      </c>
      <c r="BD19" s="29">
        <f t="shared" si="17"/>
        <v>15166259.5</v>
      </c>
      <c r="BE19" s="29">
        <f t="shared" si="18"/>
        <v>0</v>
      </c>
      <c r="BF19" s="29">
        <f t="shared" si="19"/>
        <v>0</v>
      </c>
      <c r="BG19" s="29">
        <f t="shared" si="20"/>
        <v>41591573.310000002</v>
      </c>
      <c r="BH19" s="30">
        <f t="shared" si="29"/>
        <v>243167715.14999998</v>
      </c>
    </row>
    <row r="20" spans="1:60" s="25" customFormat="1" ht="14.25" customHeight="1" x14ac:dyDescent="0.25">
      <c r="A20" s="13">
        <v>1</v>
      </c>
      <c r="B20" s="20" t="s">
        <v>30</v>
      </c>
      <c r="C20" s="88">
        <v>7</v>
      </c>
      <c r="D20" s="88" t="s">
        <v>31</v>
      </c>
      <c r="E20" s="21" t="s">
        <v>18</v>
      </c>
      <c r="F20" s="21"/>
      <c r="G20" s="21"/>
      <c r="H20" s="21">
        <v>37214</v>
      </c>
      <c r="I20" s="21">
        <v>33431</v>
      </c>
      <c r="J20" s="21">
        <v>9031</v>
      </c>
      <c r="K20" s="21"/>
      <c r="L20" s="21"/>
      <c r="M20" s="21"/>
      <c r="N20" s="21"/>
      <c r="O20" s="21">
        <v>816</v>
      </c>
      <c r="P20" s="21"/>
      <c r="Q20" s="21"/>
      <c r="R20" s="21"/>
      <c r="S20" s="21">
        <v>1695</v>
      </c>
      <c r="T20" s="21">
        <v>1523</v>
      </c>
      <c r="U20" s="21">
        <v>400</v>
      </c>
      <c r="V20" s="21"/>
      <c r="W20" s="21"/>
      <c r="X20" s="21"/>
      <c r="Y20" s="21"/>
      <c r="Z20" s="21">
        <v>38</v>
      </c>
      <c r="AA20" s="21"/>
      <c r="AB20" s="21"/>
      <c r="AC20" s="21"/>
      <c r="AD20" s="21">
        <v>15173</v>
      </c>
      <c r="AE20" s="21">
        <v>13631</v>
      </c>
      <c r="AF20" s="21">
        <v>3828</v>
      </c>
      <c r="AG20" s="21"/>
      <c r="AH20" s="21"/>
      <c r="AI20" s="21"/>
      <c r="AJ20" s="21"/>
      <c r="AK20" s="21">
        <v>408</v>
      </c>
      <c r="AL20" s="21"/>
      <c r="AM20" s="21"/>
      <c r="AN20" s="21"/>
      <c r="AO20" s="21">
        <v>13375</v>
      </c>
      <c r="AP20" s="21">
        <v>12015</v>
      </c>
      <c r="AQ20" s="21">
        <v>4141</v>
      </c>
      <c r="AR20" s="21"/>
      <c r="AS20" s="21"/>
      <c r="AT20" s="21"/>
      <c r="AU20" s="21"/>
      <c r="AV20" s="21">
        <v>538</v>
      </c>
      <c r="AW20" s="21"/>
      <c r="AX20" s="22">
        <f t="shared" si="11"/>
        <v>0</v>
      </c>
      <c r="AY20" s="23">
        <f t="shared" si="12"/>
        <v>0</v>
      </c>
      <c r="AZ20" s="23">
        <f t="shared" si="13"/>
        <v>67457</v>
      </c>
      <c r="BA20" s="23">
        <f t="shared" si="14"/>
        <v>60600</v>
      </c>
      <c r="BB20" s="23">
        <f t="shared" si="15"/>
        <v>17400</v>
      </c>
      <c r="BC20" s="23">
        <f t="shared" si="16"/>
        <v>0</v>
      </c>
      <c r="BD20" s="23">
        <f t="shared" si="17"/>
        <v>0</v>
      </c>
      <c r="BE20" s="23">
        <f t="shared" si="18"/>
        <v>0</v>
      </c>
      <c r="BF20" s="23">
        <f t="shared" si="19"/>
        <v>0</v>
      </c>
      <c r="BG20" s="23">
        <f t="shared" si="20"/>
        <v>1800</v>
      </c>
      <c r="BH20" s="24"/>
    </row>
    <row r="21" spans="1:60" s="33" customFormat="1" ht="18" customHeight="1" x14ac:dyDescent="0.25">
      <c r="A21" s="13">
        <v>1</v>
      </c>
      <c r="B21" s="32"/>
      <c r="C21" s="89"/>
      <c r="D21" s="89"/>
      <c r="E21" s="27" t="s">
        <v>19</v>
      </c>
      <c r="F21" s="27"/>
      <c r="G21" s="27">
        <f t="shared" ref="G21" si="62">H21+I21+J21</f>
        <v>79878023.332000002</v>
      </c>
      <c r="H21" s="27">
        <v>23447579.91</v>
      </c>
      <c r="I21" s="27">
        <v>49106446.210000001</v>
      </c>
      <c r="J21" s="27">
        <v>7323997.2119999994</v>
      </c>
      <c r="K21" s="27"/>
      <c r="L21" s="27"/>
      <c r="M21" s="27"/>
      <c r="N21" s="27"/>
      <c r="O21" s="27">
        <v>13159454.869999999</v>
      </c>
      <c r="P21" s="27">
        <f t="shared" ref="P21" si="63">O21+L21+K21+G21+F21</f>
        <v>93037478.202000007</v>
      </c>
      <c r="Q21" s="27"/>
      <c r="R21" s="27">
        <f t="shared" ref="R21" si="64">S21+T21+U21</f>
        <v>3629785.0439999998</v>
      </c>
      <c r="S21" s="27">
        <v>1068159.73</v>
      </c>
      <c r="T21" s="27">
        <v>2237055.11</v>
      </c>
      <c r="U21" s="27">
        <v>324570.20399999997</v>
      </c>
      <c r="V21" s="27"/>
      <c r="W21" s="27"/>
      <c r="X21" s="27"/>
      <c r="Y21" s="27"/>
      <c r="Z21" s="27">
        <v>582276.76</v>
      </c>
      <c r="AA21" s="27">
        <f t="shared" ref="AA21" si="65">Z21+W21+V21+R21+Q21</f>
        <v>4212061.8039999995</v>
      </c>
      <c r="AB21" s="27"/>
      <c r="AC21" s="27">
        <f t="shared" ref="AC21" si="66">AD21+AE21+AF21</f>
        <v>32686474.529999997</v>
      </c>
      <c r="AD21" s="27">
        <v>9560099.7799999993</v>
      </c>
      <c r="AE21" s="27">
        <v>20021790.190000001</v>
      </c>
      <c r="AF21" s="27">
        <v>3104584.56</v>
      </c>
      <c r="AG21" s="27"/>
      <c r="AH21" s="27"/>
      <c r="AI21" s="27"/>
      <c r="AJ21" s="27"/>
      <c r="AK21" s="27">
        <v>6637955.1100000003</v>
      </c>
      <c r="AL21" s="27">
        <f t="shared" ref="AL21" si="67">AK21+AH21+AG21+AC21+AB21</f>
        <v>39324429.640000001</v>
      </c>
      <c r="AM21" s="27"/>
      <c r="AN21" s="27">
        <f t="shared" ref="AN21" si="68">AO21+AP21+AQ21</f>
        <v>29435481.554000001</v>
      </c>
      <c r="AO21" s="27">
        <v>8427373.2300000004</v>
      </c>
      <c r="AP21" s="27">
        <v>17649512.300000001</v>
      </c>
      <c r="AQ21" s="27">
        <v>3358596.0240000002</v>
      </c>
      <c r="AR21" s="27"/>
      <c r="AS21" s="27"/>
      <c r="AT21" s="27"/>
      <c r="AU21" s="27"/>
      <c r="AV21" s="27">
        <v>8734151.4600000009</v>
      </c>
      <c r="AW21" s="27">
        <f t="shared" ref="AW21" si="69">AV21+AS21+AR21+AN21+AM21</f>
        <v>38169633.013999999</v>
      </c>
      <c r="AX21" s="28">
        <f t="shared" si="11"/>
        <v>0</v>
      </c>
      <c r="AY21" s="29">
        <f t="shared" si="12"/>
        <v>145629764.46000001</v>
      </c>
      <c r="AZ21" s="29">
        <f t="shared" si="13"/>
        <v>42503212.649999999</v>
      </c>
      <c r="BA21" s="29">
        <f t="shared" si="14"/>
        <v>89014803.810000002</v>
      </c>
      <c r="BB21" s="29">
        <f t="shared" si="15"/>
        <v>14111748</v>
      </c>
      <c r="BC21" s="29">
        <f t="shared" si="16"/>
        <v>0</v>
      </c>
      <c r="BD21" s="29">
        <f t="shared" si="17"/>
        <v>0</v>
      </c>
      <c r="BE21" s="29">
        <f t="shared" si="18"/>
        <v>0</v>
      </c>
      <c r="BF21" s="29">
        <f t="shared" si="19"/>
        <v>0</v>
      </c>
      <c r="BG21" s="29">
        <f t="shared" si="20"/>
        <v>29113838.199999999</v>
      </c>
      <c r="BH21" s="30">
        <f t="shared" si="29"/>
        <v>174743602.66</v>
      </c>
    </row>
    <row r="22" spans="1:60" s="25" customFormat="1" ht="14.25" customHeight="1" x14ac:dyDescent="0.25">
      <c r="A22" s="13">
        <v>1</v>
      </c>
      <c r="B22" s="20" t="s">
        <v>32</v>
      </c>
      <c r="C22" s="88">
        <v>8</v>
      </c>
      <c r="D22" s="88" t="s">
        <v>33</v>
      </c>
      <c r="E22" s="21" t="s">
        <v>18</v>
      </c>
      <c r="F22" s="21"/>
      <c r="G22" s="21"/>
      <c r="H22" s="21">
        <v>34206</v>
      </c>
      <c r="I22" s="21">
        <v>31535</v>
      </c>
      <c r="J22" s="21">
        <v>8790</v>
      </c>
      <c r="K22" s="21"/>
      <c r="L22" s="21"/>
      <c r="M22" s="21"/>
      <c r="N22" s="21"/>
      <c r="O22" s="21">
        <v>950</v>
      </c>
      <c r="P22" s="21"/>
      <c r="Q22" s="21"/>
      <c r="R22" s="21"/>
      <c r="S22" s="21">
        <v>810</v>
      </c>
      <c r="T22" s="21">
        <v>747</v>
      </c>
      <c r="U22" s="21">
        <v>216</v>
      </c>
      <c r="V22" s="21"/>
      <c r="W22" s="21"/>
      <c r="X22" s="21"/>
      <c r="Y22" s="21"/>
      <c r="Z22" s="21">
        <v>24</v>
      </c>
      <c r="AA22" s="21"/>
      <c r="AB22" s="21"/>
      <c r="AC22" s="21"/>
      <c r="AD22" s="21">
        <v>9545</v>
      </c>
      <c r="AE22" s="21">
        <v>8800</v>
      </c>
      <c r="AF22" s="21">
        <v>2216</v>
      </c>
      <c r="AG22" s="21"/>
      <c r="AH22" s="21"/>
      <c r="AI22" s="21"/>
      <c r="AJ22" s="21"/>
      <c r="AK22" s="21">
        <v>226</v>
      </c>
      <c r="AL22" s="21"/>
      <c r="AM22" s="21"/>
      <c r="AN22" s="21"/>
      <c r="AO22" s="21">
        <v>3261</v>
      </c>
      <c r="AP22" s="21">
        <v>3006</v>
      </c>
      <c r="AQ22" s="21">
        <v>754</v>
      </c>
      <c r="AR22" s="21"/>
      <c r="AS22" s="21"/>
      <c r="AT22" s="21"/>
      <c r="AU22" s="21"/>
      <c r="AV22" s="21">
        <v>50</v>
      </c>
      <c r="AW22" s="21"/>
      <c r="AX22" s="22">
        <f t="shared" si="11"/>
        <v>0</v>
      </c>
      <c r="AY22" s="23">
        <f t="shared" si="12"/>
        <v>0</v>
      </c>
      <c r="AZ22" s="23">
        <f t="shared" si="13"/>
        <v>47822</v>
      </c>
      <c r="BA22" s="23">
        <f t="shared" si="14"/>
        <v>44088</v>
      </c>
      <c r="BB22" s="23">
        <f t="shared" si="15"/>
        <v>11976</v>
      </c>
      <c r="BC22" s="23">
        <f t="shared" si="16"/>
        <v>0</v>
      </c>
      <c r="BD22" s="23">
        <f t="shared" si="17"/>
        <v>0</v>
      </c>
      <c r="BE22" s="23">
        <f t="shared" si="18"/>
        <v>0</v>
      </c>
      <c r="BF22" s="23">
        <f t="shared" si="19"/>
        <v>0</v>
      </c>
      <c r="BG22" s="23">
        <f t="shared" si="20"/>
        <v>1250</v>
      </c>
      <c r="BH22" s="24"/>
    </row>
    <row r="23" spans="1:60" s="33" customFormat="1" ht="15" customHeight="1" x14ac:dyDescent="0.25">
      <c r="A23" s="13">
        <v>1</v>
      </c>
      <c r="B23" s="32"/>
      <c r="C23" s="89"/>
      <c r="D23" s="89"/>
      <c r="E23" s="27" t="s">
        <v>19</v>
      </c>
      <c r="F23" s="27"/>
      <c r="G23" s="27">
        <f t="shared" ref="G23" si="70">H23+I23+J23</f>
        <v>76204479.451680005</v>
      </c>
      <c r="H23" s="27">
        <v>24841022.289999999</v>
      </c>
      <c r="I23" s="27">
        <v>44234279.93</v>
      </c>
      <c r="J23" s="27">
        <v>7129177.2316800002</v>
      </c>
      <c r="K23" s="27"/>
      <c r="L23" s="27"/>
      <c r="M23" s="27"/>
      <c r="N23" s="27"/>
      <c r="O23" s="27">
        <v>16000280.67</v>
      </c>
      <c r="P23" s="27">
        <f t="shared" ref="P23" si="71">O23+L23+K23+G23+F23</f>
        <v>92204760.121680006</v>
      </c>
      <c r="Q23" s="27"/>
      <c r="R23" s="27">
        <f t="shared" ref="R23" si="72">S23+T23+U23</f>
        <v>1811101.76936</v>
      </c>
      <c r="S23" s="27">
        <v>588439.91</v>
      </c>
      <c r="T23" s="27">
        <v>1047831.9</v>
      </c>
      <c r="U23" s="27">
        <v>174829.95936000001</v>
      </c>
      <c r="V23" s="27"/>
      <c r="W23" s="27"/>
      <c r="X23" s="27"/>
      <c r="Y23" s="27"/>
      <c r="Z23" s="27">
        <v>399481.38</v>
      </c>
      <c r="AA23" s="27">
        <f t="shared" ref="AA23" si="73">Z23+W23+V23+R23+Q23</f>
        <v>2210583.1493600002</v>
      </c>
      <c r="AB23" s="27"/>
      <c r="AC23" s="27">
        <f t="shared" ref="AC23" si="74">AD23+AE23+AF23</f>
        <v>21071441.5612</v>
      </c>
      <c r="AD23" s="27">
        <v>6931569.0099999998</v>
      </c>
      <c r="AE23" s="27">
        <v>12343009.08</v>
      </c>
      <c r="AF23" s="27">
        <v>1796863.4712</v>
      </c>
      <c r="AG23" s="27"/>
      <c r="AH23" s="27"/>
      <c r="AI23" s="27"/>
      <c r="AJ23" s="27"/>
      <c r="AK23" s="27">
        <v>3784560.47</v>
      </c>
      <c r="AL23" s="27">
        <f t="shared" ref="AL23" si="75">AK23+AH23+AG23+AC23+AB23</f>
        <v>24856002.031199999</v>
      </c>
      <c r="AM23" s="27"/>
      <c r="AN23" s="27">
        <f t="shared" ref="AN23" si="76">AO23+AP23+AQ23</f>
        <v>7196579.3077600002</v>
      </c>
      <c r="AO23" s="27">
        <v>2367996.08</v>
      </c>
      <c r="AP23" s="27">
        <v>4216678.37</v>
      </c>
      <c r="AQ23" s="27">
        <v>611904.85775999993</v>
      </c>
      <c r="AR23" s="27"/>
      <c r="AS23" s="27"/>
      <c r="AT23" s="27"/>
      <c r="AU23" s="27"/>
      <c r="AV23" s="27">
        <v>841013.44</v>
      </c>
      <c r="AW23" s="27">
        <f t="shared" ref="AW23" si="77">AV23+AS23+AR23+AN23+AM23</f>
        <v>8037592.7477599997</v>
      </c>
      <c r="AX23" s="28">
        <f t="shared" si="11"/>
        <v>0</v>
      </c>
      <c r="AY23" s="29">
        <f t="shared" si="12"/>
        <v>106283602.09</v>
      </c>
      <c r="AZ23" s="29">
        <f t="shared" si="13"/>
        <v>34729027.289999999</v>
      </c>
      <c r="BA23" s="29">
        <f t="shared" si="14"/>
        <v>61841799.280000001</v>
      </c>
      <c r="BB23" s="29">
        <f t="shared" si="15"/>
        <v>9712775.5199999996</v>
      </c>
      <c r="BC23" s="29">
        <f t="shared" si="16"/>
        <v>0</v>
      </c>
      <c r="BD23" s="29">
        <f t="shared" si="17"/>
        <v>0</v>
      </c>
      <c r="BE23" s="29">
        <f t="shared" si="18"/>
        <v>0</v>
      </c>
      <c r="BF23" s="29">
        <f t="shared" si="19"/>
        <v>0</v>
      </c>
      <c r="BG23" s="29">
        <f t="shared" si="20"/>
        <v>21025335.960000001</v>
      </c>
      <c r="BH23" s="30">
        <f t="shared" si="29"/>
        <v>127308938.05000001</v>
      </c>
    </row>
    <row r="24" spans="1:60" s="25" customFormat="1" ht="16.5" customHeight="1" x14ac:dyDescent="0.25">
      <c r="A24" s="13">
        <v>1</v>
      </c>
      <c r="B24" s="20" t="s">
        <v>34</v>
      </c>
      <c r="C24" s="88">
        <v>9</v>
      </c>
      <c r="D24" s="88" t="s">
        <v>35</v>
      </c>
      <c r="E24" s="21" t="s">
        <v>18</v>
      </c>
      <c r="F24" s="21"/>
      <c r="G24" s="21"/>
      <c r="H24" s="21">
        <v>58078</v>
      </c>
      <c r="I24" s="21">
        <v>89284</v>
      </c>
      <c r="J24" s="21">
        <v>28346</v>
      </c>
      <c r="K24" s="21"/>
      <c r="L24" s="21"/>
      <c r="M24" s="21"/>
      <c r="N24" s="21"/>
      <c r="O24" s="21">
        <v>1682</v>
      </c>
      <c r="P24" s="21"/>
      <c r="Q24" s="21"/>
      <c r="R24" s="21"/>
      <c r="S24" s="21">
        <v>3970</v>
      </c>
      <c r="T24" s="21">
        <v>6110</v>
      </c>
      <c r="U24" s="21">
        <v>2176</v>
      </c>
      <c r="V24" s="21"/>
      <c r="W24" s="21"/>
      <c r="X24" s="21"/>
      <c r="Y24" s="21"/>
      <c r="Z24" s="21">
        <v>130</v>
      </c>
      <c r="AA24" s="21"/>
      <c r="AB24" s="21"/>
      <c r="AC24" s="21"/>
      <c r="AD24" s="21">
        <v>18401</v>
      </c>
      <c r="AE24" s="21">
        <v>28292</v>
      </c>
      <c r="AF24" s="21">
        <v>7533</v>
      </c>
      <c r="AG24" s="21"/>
      <c r="AH24" s="21"/>
      <c r="AI24" s="21"/>
      <c r="AJ24" s="21"/>
      <c r="AK24" s="21">
        <v>415</v>
      </c>
      <c r="AL24" s="21"/>
      <c r="AM24" s="21"/>
      <c r="AN24" s="21"/>
      <c r="AO24" s="21">
        <v>34266</v>
      </c>
      <c r="AP24" s="21">
        <v>52664</v>
      </c>
      <c r="AQ24" s="21">
        <v>17745</v>
      </c>
      <c r="AR24" s="21"/>
      <c r="AS24" s="21"/>
      <c r="AT24" s="21"/>
      <c r="AU24" s="21"/>
      <c r="AV24" s="21">
        <v>1205</v>
      </c>
      <c r="AW24" s="21"/>
      <c r="AX24" s="22">
        <f t="shared" si="11"/>
        <v>0</v>
      </c>
      <c r="AY24" s="23">
        <f t="shared" si="12"/>
        <v>0</v>
      </c>
      <c r="AZ24" s="23">
        <f t="shared" si="13"/>
        <v>114715</v>
      </c>
      <c r="BA24" s="23">
        <f t="shared" si="14"/>
        <v>176350</v>
      </c>
      <c r="BB24" s="23">
        <f t="shared" si="15"/>
        <v>55800</v>
      </c>
      <c r="BC24" s="23">
        <f t="shared" si="16"/>
        <v>0</v>
      </c>
      <c r="BD24" s="23">
        <f t="shared" si="17"/>
        <v>0</v>
      </c>
      <c r="BE24" s="23">
        <f t="shared" si="18"/>
        <v>0</v>
      </c>
      <c r="BF24" s="23">
        <f t="shared" si="19"/>
        <v>0</v>
      </c>
      <c r="BG24" s="23">
        <f t="shared" si="20"/>
        <v>3432</v>
      </c>
      <c r="BH24" s="24"/>
    </row>
    <row r="25" spans="1:60" s="33" customFormat="1" ht="15" customHeight="1" x14ac:dyDescent="0.25">
      <c r="A25" s="13">
        <v>1</v>
      </c>
      <c r="B25" s="32"/>
      <c r="C25" s="89"/>
      <c r="D25" s="89"/>
      <c r="E25" s="27" t="s">
        <v>19</v>
      </c>
      <c r="F25" s="27"/>
      <c r="G25" s="27">
        <f t="shared" ref="G25" si="78">H25+I25+J25</f>
        <v>178803434.74800003</v>
      </c>
      <c r="H25" s="27">
        <v>45720341.659999996</v>
      </c>
      <c r="I25" s="27">
        <v>110093595.76000001</v>
      </c>
      <c r="J25" s="27">
        <v>22989497.327999998</v>
      </c>
      <c r="K25" s="27"/>
      <c r="L25" s="27"/>
      <c r="M25" s="27"/>
      <c r="N25" s="27"/>
      <c r="O25" s="27">
        <v>29387922.140000001</v>
      </c>
      <c r="P25" s="27">
        <f t="shared" ref="P25" si="79">O25+L25+K25+G25+F25</f>
        <v>208191356.88800001</v>
      </c>
      <c r="Q25" s="27"/>
      <c r="R25" s="27">
        <f t="shared" ref="R25" si="80">S25+T25+U25</f>
        <v>12439236.414000001</v>
      </c>
      <c r="S25" s="27">
        <v>3137876.87</v>
      </c>
      <c r="T25" s="27">
        <v>7536417.8200000003</v>
      </c>
      <c r="U25" s="27">
        <v>1764941.7240000002</v>
      </c>
      <c r="V25" s="27"/>
      <c r="W25" s="27"/>
      <c r="X25" s="27"/>
      <c r="Y25" s="27"/>
      <c r="Z25" s="27">
        <v>2183440</v>
      </c>
      <c r="AA25" s="27">
        <f t="shared" ref="AA25" si="81">Z25+W25+V25+R25+Q25</f>
        <v>14622676.414000001</v>
      </c>
      <c r="AB25" s="27"/>
      <c r="AC25" s="27">
        <f t="shared" ref="AC25" si="82">AD25+AE25+AF25</f>
        <v>55448347.659999996</v>
      </c>
      <c r="AD25" s="27">
        <v>14451154.859999999</v>
      </c>
      <c r="AE25" s="27">
        <v>34887779.140000001</v>
      </c>
      <c r="AF25" s="27">
        <v>6109413.6600000001</v>
      </c>
      <c r="AG25" s="27"/>
      <c r="AH25" s="27"/>
      <c r="AI25" s="27"/>
      <c r="AJ25" s="27"/>
      <c r="AK25" s="27">
        <v>7081427.0199999996</v>
      </c>
      <c r="AL25" s="27">
        <f t="shared" ref="AL25" si="83">AK25+AH25+AG25+AC25+AB25</f>
        <v>62529774.679999992</v>
      </c>
      <c r="AM25" s="27"/>
      <c r="AN25" s="27">
        <f t="shared" ref="AN25" si="84">AO25+AP25+AQ25</f>
        <v>106241626.008</v>
      </c>
      <c r="AO25" s="27">
        <v>26917481.190000001</v>
      </c>
      <c r="AP25" s="27">
        <v>64933081.530000001</v>
      </c>
      <c r="AQ25" s="27">
        <v>14391063.287999999</v>
      </c>
      <c r="AR25" s="27"/>
      <c r="AS25" s="27"/>
      <c r="AT25" s="27"/>
      <c r="AU25" s="27"/>
      <c r="AV25" s="27">
        <v>20359102.690000001</v>
      </c>
      <c r="AW25" s="27">
        <f t="shared" ref="AW25" si="85">AV25+AS25+AR25+AN25+AM25</f>
        <v>126600728.698</v>
      </c>
      <c r="AX25" s="28">
        <f t="shared" si="11"/>
        <v>0</v>
      </c>
      <c r="AY25" s="29">
        <f t="shared" si="12"/>
        <v>352932644.83000004</v>
      </c>
      <c r="AZ25" s="29">
        <f t="shared" si="13"/>
        <v>90226854.579999983</v>
      </c>
      <c r="BA25" s="29">
        <f t="shared" si="14"/>
        <v>217450874.25</v>
      </c>
      <c r="BB25" s="29">
        <f t="shared" si="15"/>
        <v>45254916</v>
      </c>
      <c r="BC25" s="29">
        <f t="shared" si="16"/>
        <v>0</v>
      </c>
      <c r="BD25" s="29">
        <f t="shared" si="17"/>
        <v>0</v>
      </c>
      <c r="BE25" s="29">
        <f t="shared" si="18"/>
        <v>0</v>
      </c>
      <c r="BF25" s="29">
        <f t="shared" si="19"/>
        <v>0</v>
      </c>
      <c r="BG25" s="29">
        <f t="shared" si="20"/>
        <v>59011891.850000001</v>
      </c>
      <c r="BH25" s="30">
        <f t="shared" si="29"/>
        <v>411944536.68000007</v>
      </c>
    </row>
    <row r="26" spans="1:60" s="25" customFormat="1" ht="13.5" customHeight="1" x14ac:dyDescent="0.25">
      <c r="A26" s="13">
        <v>1</v>
      </c>
      <c r="B26" s="20" t="s">
        <v>36</v>
      </c>
      <c r="C26" s="88">
        <v>10</v>
      </c>
      <c r="D26" s="88" t="s">
        <v>37</v>
      </c>
      <c r="E26" s="21" t="s">
        <v>18</v>
      </c>
      <c r="F26" s="21"/>
      <c r="G26" s="21"/>
      <c r="H26" s="21">
        <v>33643</v>
      </c>
      <c r="I26" s="21">
        <v>29914</v>
      </c>
      <c r="J26" s="21">
        <v>7634</v>
      </c>
      <c r="K26" s="21"/>
      <c r="L26" s="21"/>
      <c r="M26" s="21"/>
      <c r="N26" s="21"/>
      <c r="O26" s="21">
        <v>556</v>
      </c>
      <c r="P26" s="21"/>
      <c r="Q26" s="21"/>
      <c r="R26" s="21"/>
      <c r="S26" s="21">
        <v>1810</v>
      </c>
      <c r="T26" s="21">
        <v>1609</v>
      </c>
      <c r="U26" s="21">
        <v>402</v>
      </c>
      <c r="V26" s="21"/>
      <c r="W26" s="21"/>
      <c r="X26" s="21"/>
      <c r="Y26" s="21"/>
      <c r="Z26" s="21">
        <v>28</v>
      </c>
      <c r="AA26" s="21"/>
      <c r="AB26" s="21"/>
      <c r="AC26" s="21"/>
      <c r="AD26" s="21">
        <v>7379</v>
      </c>
      <c r="AE26" s="21">
        <v>6562</v>
      </c>
      <c r="AF26" s="21">
        <v>1390</v>
      </c>
      <c r="AG26" s="21"/>
      <c r="AH26" s="21"/>
      <c r="AI26" s="21"/>
      <c r="AJ26" s="21"/>
      <c r="AK26" s="21">
        <v>84</v>
      </c>
      <c r="AL26" s="21"/>
      <c r="AM26" s="21"/>
      <c r="AN26" s="21"/>
      <c r="AO26" s="21">
        <v>11759</v>
      </c>
      <c r="AP26" s="21">
        <v>10456</v>
      </c>
      <c r="AQ26" s="21">
        <v>2769</v>
      </c>
      <c r="AR26" s="21"/>
      <c r="AS26" s="21"/>
      <c r="AT26" s="21"/>
      <c r="AU26" s="21"/>
      <c r="AV26" s="21">
        <v>202</v>
      </c>
      <c r="AW26" s="21"/>
      <c r="AX26" s="22">
        <f t="shared" si="11"/>
        <v>0</v>
      </c>
      <c r="AY26" s="23">
        <f t="shared" si="12"/>
        <v>0</v>
      </c>
      <c r="AZ26" s="23">
        <f t="shared" si="13"/>
        <v>54591</v>
      </c>
      <c r="BA26" s="23">
        <f t="shared" si="14"/>
        <v>48541</v>
      </c>
      <c r="BB26" s="23">
        <f t="shared" si="15"/>
        <v>12195</v>
      </c>
      <c r="BC26" s="23">
        <f t="shared" si="16"/>
        <v>0</v>
      </c>
      <c r="BD26" s="23">
        <f t="shared" si="17"/>
        <v>0</v>
      </c>
      <c r="BE26" s="23">
        <f t="shared" si="18"/>
        <v>0</v>
      </c>
      <c r="BF26" s="23">
        <f t="shared" si="19"/>
        <v>0</v>
      </c>
      <c r="BG26" s="23">
        <f t="shared" si="20"/>
        <v>870</v>
      </c>
      <c r="BH26" s="24"/>
    </row>
    <row r="27" spans="1:60" s="33" customFormat="1" x14ac:dyDescent="0.25">
      <c r="A27" s="13">
        <v>1</v>
      </c>
      <c r="B27" s="32"/>
      <c r="C27" s="89"/>
      <c r="D27" s="89"/>
      <c r="E27" s="27" t="s">
        <v>19</v>
      </c>
      <c r="F27" s="27"/>
      <c r="G27" s="27">
        <f t="shared" ref="G27" si="86">H27+I27+J27</f>
        <v>68055676.451399997</v>
      </c>
      <c r="H27" s="27">
        <v>22284627.120000001</v>
      </c>
      <c r="I27" s="27">
        <v>39579665.880000003</v>
      </c>
      <c r="J27" s="27">
        <v>6191383.4513999997</v>
      </c>
      <c r="K27" s="27"/>
      <c r="L27" s="27"/>
      <c r="M27" s="27"/>
      <c r="N27" s="27"/>
      <c r="O27" s="27">
        <v>9125988.5500000007</v>
      </c>
      <c r="P27" s="27">
        <f t="shared" ref="P27" si="87">O27+L27+K27+G27+F27</f>
        <v>77181665.001399994</v>
      </c>
      <c r="Q27" s="27"/>
      <c r="R27" s="27">
        <f t="shared" ref="R27" si="88">S27+T27+U27</f>
        <v>3654244.0036999998</v>
      </c>
      <c r="S27" s="27">
        <v>1198755.24</v>
      </c>
      <c r="T27" s="27">
        <v>2129105.9300000002</v>
      </c>
      <c r="U27" s="27">
        <v>326382.83370000002</v>
      </c>
      <c r="V27" s="27"/>
      <c r="W27" s="27"/>
      <c r="X27" s="27"/>
      <c r="Y27" s="27"/>
      <c r="Z27" s="27">
        <v>427113.35</v>
      </c>
      <c r="AA27" s="27">
        <f t="shared" ref="AA27" si="89">Z27+W27+V27+R27+Q27</f>
        <v>4081357.3536999999</v>
      </c>
      <c r="AB27" s="27"/>
      <c r="AC27" s="27">
        <f t="shared" ref="AC27" si="90">AD27+AE27+AF27</f>
        <v>14697423.6746</v>
      </c>
      <c r="AD27" s="27">
        <v>4888128.16</v>
      </c>
      <c r="AE27" s="27">
        <v>8681791.1799999997</v>
      </c>
      <c r="AF27" s="27">
        <v>1127504.3346000002</v>
      </c>
      <c r="AG27" s="27"/>
      <c r="AH27" s="27"/>
      <c r="AI27" s="27"/>
      <c r="AJ27" s="27"/>
      <c r="AK27" s="27">
        <v>1395236.94</v>
      </c>
      <c r="AL27" s="27">
        <f t="shared" ref="AL27" si="91">AK27+AH27+AG27+AC27+AB27</f>
        <v>16092660.614599999</v>
      </c>
      <c r="AM27" s="27"/>
      <c r="AN27" s="27">
        <f t="shared" ref="AN27" si="92">AO27+AP27+AQ27</f>
        <v>23868138.5603</v>
      </c>
      <c r="AO27" s="27">
        <v>7788999.4500000002</v>
      </c>
      <c r="AP27" s="27">
        <v>13834020.83</v>
      </c>
      <c r="AQ27" s="27">
        <v>2245118.2803000002</v>
      </c>
      <c r="AR27" s="27"/>
      <c r="AS27" s="27"/>
      <c r="AT27" s="27"/>
      <c r="AU27" s="27"/>
      <c r="AV27" s="27">
        <v>3288772.78</v>
      </c>
      <c r="AW27" s="27">
        <f t="shared" ref="AW27" si="93">AV27+AS27+AR27+AN27+AM27</f>
        <v>27156911.340300001</v>
      </c>
      <c r="AX27" s="28">
        <f t="shared" si="11"/>
        <v>0</v>
      </c>
      <c r="AY27" s="29">
        <f t="shared" si="12"/>
        <v>110275482.69</v>
      </c>
      <c r="AZ27" s="29">
        <f t="shared" si="13"/>
        <v>36160509.969999999</v>
      </c>
      <c r="BA27" s="29">
        <f t="shared" si="14"/>
        <v>64224583.82</v>
      </c>
      <c r="BB27" s="29">
        <f t="shared" si="15"/>
        <v>9890388.9000000004</v>
      </c>
      <c r="BC27" s="29">
        <f t="shared" si="16"/>
        <v>0</v>
      </c>
      <c r="BD27" s="29">
        <f t="shared" si="17"/>
        <v>0</v>
      </c>
      <c r="BE27" s="29">
        <f t="shared" si="18"/>
        <v>0</v>
      </c>
      <c r="BF27" s="29">
        <f t="shared" si="19"/>
        <v>0</v>
      </c>
      <c r="BG27" s="29">
        <f t="shared" si="20"/>
        <v>14237111.620000001</v>
      </c>
      <c r="BH27" s="30">
        <f t="shared" si="29"/>
        <v>124512594.31</v>
      </c>
    </row>
    <row r="28" spans="1:60" s="25" customFormat="1" ht="12.75" customHeight="1" x14ac:dyDescent="0.25">
      <c r="A28" s="13">
        <v>1</v>
      </c>
      <c r="B28" s="20" t="s">
        <v>38</v>
      </c>
      <c r="C28" s="88">
        <v>11</v>
      </c>
      <c r="D28" s="88" t="s">
        <v>39</v>
      </c>
      <c r="E28" s="21" t="s">
        <v>18</v>
      </c>
      <c r="F28" s="21"/>
      <c r="G28" s="21"/>
      <c r="H28" s="21">
        <v>35991</v>
      </c>
      <c r="I28" s="21">
        <v>32576</v>
      </c>
      <c r="J28" s="21">
        <v>10091</v>
      </c>
      <c r="K28" s="21"/>
      <c r="L28" s="21"/>
      <c r="M28" s="21"/>
      <c r="N28" s="21"/>
      <c r="O28" s="21">
        <v>1592</v>
      </c>
      <c r="P28" s="21"/>
      <c r="Q28" s="21"/>
      <c r="R28" s="21"/>
      <c r="S28" s="21">
        <v>1148</v>
      </c>
      <c r="T28" s="21">
        <v>1039</v>
      </c>
      <c r="U28" s="21">
        <v>231</v>
      </c>
      <c r="V28" s="21"/>
      <c r="W28" s="21"/>
      <c r="X28" s="21"/>
      <c r="Y28" s="21"/>
      <c r="Z28" s="21">
        <v>32</v>
      </c>
      <c r="AA28" s="21"/>
      <c r="AB28" s="21"/>
      <c r="AC28" s="21"/>
      <c r="AD28" s="21">
        <v>10308</v>
      </c>
      <c r="AE28" s="21">
        <v>9329</v>
      </c>
      <c r="AF28" s="21">
        <v>2149</v>
      </c>
      <c r="AG28" s="21"/>
      <c r="AH28" s="21"/>
      <c r="AI28" s="21"/>
      <c r="AJ28" s="21"/>
      <c r="AK28" s="21">
        <v>266</v>
      </c>
      <c r="AL28" s="21"/>
      <c r="AM28" s="21"/>
      <c r="AN28" s="21"/>
      <c r="AO28" s="21">
        <v>5586</v>
      </c>
      <c r="AP28" s="21">
        <v>5056</v>
      </c>
      <c r="AQ28" s="21">
        <v>1129</v>
      </c>
      <c r="AR28" s="21"/>
      <c r="AS28" s="21"/>
      <c r="AT28" s="21"/>
      <c r="AU28" s="21"/>
      <c r="AV28" s="21">
        <v>144</v>
      </c>
      <c r="AW28" s="21"/>
      <c r="AX28" s="22">
        <f t="shared" si="11"/>
        <v>0</v>
      </c>
      <c r="AY28" s="23">
        <f t="shared" si="12"/>
        <v>0</v>
      </c>
      <c r="AZ28" s="23">
        <f t="shared" si="13"/>
        <v>53033</v>
      </c>
      <c r="BA28" s="23">
        <f t="shared" si="14"/>
        <v>48000</v>
      </c>
      <c r="BB28" s="23">
        <f t="shared" si="15"/>
        <v>13600</v>
      </c>
      <c r="BC28" s="23">
        <f t="shared" si="16"/>
        <v>0</v>
      </c>
      <c r="BD28" s="23">
        <f t="shared" si="17"/>
        <v>0</v>
      </c>
      <c r="BE28" s="23">
        <f t="shared" si="18"/>
        <v>0</v>
      </c>
      <c r="BF28" s="23">
        <f t="shared" si="19"/>
        <v>0</v>
      </c>
      <c r="BG28" s="23">
        <f t="shared" si="20"/>
        <v>2034</v>
      </c>
      <c r="BH28" s="24"/>
    </row>
    <row r="29" spans="1:60" s="33" customFormat="1" ht="15" customHeight="1" x14ac:dyDescent="0.25">
      <c r="A29" s="13">
        <v>1</v>
      </c>
      <c r="B29" s="32"/>
      <c r="C29" s="89"/>
      <c r="D29" s="89"/>
      <c r="E29" s="27" t="s">
        <v>19</v>
      </c>
      <c r="F29" s="27"/>
      <c r="G29" s="27">
        <f t="shared" ref="G29" si="94">H29+I29+J29</f>
        <v>88471494.274000004</v>
      </c>
      <c r="H29" s="27">
        <v>30209776.969999999</v>
      </c>
      <c r="I29" s="27">
        <v>50077552.280000001</v>
      </c>
      <c r="J29" s="27">
        <v>8184165.0240000002</v>
      </c>
      <c r="K29" s="27"/>
      <c r="L29" s="27"/>
      <c r="M29" s="27"/>
      <c r="N29" s="27"/>
      <c r="O29" s="27">
        <v>25696611.16</v>
      </c>
      <c r="P29" s="27">
        <f t="shared" ref="P29" si="95">O29+L29+K29+G29+F29</f>
        <v>114168105.434</v>
      </c>
      <c r="Q29" s="27"/>
      <c r="R29" s="27">
        <f t="shared" ref="R29" si="96">S29+T29+U29</f>
        <v>2785756.9640000002</v>
      </c>
      <c r="S29" s="27">
        <v>1001587.11</v>
      </c>
      <c r="T29" s="27">
        <v>1596662.03</v>
      </c>
      <c r="U29" s="27">
        <v>187507.82399999999</v>
      </c>
      <c r="V29" s="27"/>
      <c r="W29" s="27"/>
      <c r="X29" s="27"/>
      <c r="Y29" s="27"/>
      <c r="Z29" s="27">
        <v>560054.35</v>
      </c>
      <c r="AA29" s="27">
        <f t="shared" ref="AA29" si="97">Z29+W29+V29+R29+Q29</f>
        <v>3345811.3140000002</v>
      </c>
      <c r="AB29" s="27"/>
      <c r="AC29" s="27">
        <f t="shared" ref="AC29" si="98">AD29+AE29+AF29</f>
        <v>24722738.616</v>
      </c>
      <c r="AD29" s="27">
        <v>8638099.4700000007</v>
      </c>
      <c r="AE29" s="27">
        <v>14341919.369999999</v>
      </c>
      <c r="AF29" s="27">
        <v>1742719.7759999998</v>
      </c>
      <c r="AG29" s="27"/>
      <c r="AH29" s="27"/>
      <c r="AI29" s="27"/>
      <c r="AJ29" s="27"/>
      <c r="AK29" s="27">
        <v>4315712.9000000004</v>
      </c>
      <c r="AL29" s="27">
        <f t="shared" ref="AL29" si="99">AK29+AH29+AG29+AC29+AB29</f>
        <v>29038451.516000003</v>
      </c>
      <c r="AM29" s="27"/>
      <c r="AN29" s="27">
        <f t="shared" ref="AN29" si="100">AO29+AP29+AQ29</f>
        <v>13451781.426000001</v>
      </c>
      <c r="AO29" s="27">
        <v>4763283.95</v>
      </c>
      <c r="AP29" s="27">
        <v>7773018.0999999996</v>
      </c>
      <c r="AQ29" s="27">
        <v>915479.37600000005</v>
      </c>
      <c r="AR29" s="27"/>
      <c r="AS29" s="27"/>
      <c r="AT29" s="27"/>
      <c r="AU29" s="27"/>
      <c r="AV29" s="27">
        <v>2371994.88</v>
      </c>
      <c r="AW29" s="27">
        <f t="shared" ref="AW29" si="101">AV29+AS29+AR29+AN29+AM29</f>
        <v>15823776.306000002</v>
      </c>
      <c r="AX29" s="28">
        <f t="shared" si="11"/>
        <v>0</v>
      </c>
      <c r="AY29" s="29">
        <f t="shared" si="12"/>
        <v>129431771.28</v>
      </c>
      <c r="AZ29" s="29">
        <f t="shared" si="13"/>
        <v>44612747.5</v>
      </c>
      <c r="BA29" s="29">
        <f t="shared" si="14"/>
        <v>73789151.780000001</v>
      </c>
      <c r="BB29" s="29">
        <f t="shared" si="15"/>
        <v>11029872</v>
      </c>
      <c r="BC29" s="29">
        <f t="shared" si="16"/>
        <v>0</v>
      </c>
      <c r="BD29" s="29">
        <f t="shared" si="17"/>
        <v>0</v>
      </c>
      <c r="BE29" s="29">
        <f t="shared" si="18"/>
        <v>0</v>
      </c>
      <c r="BF29" s="29">
        <f t="shared" si="19"/>
        <v>0</v>
      </c>
      <c r="BG29" s="29">
        <f t="shared" si="20"/>
        <v>32944373.289999999</v>
      </c>
      <c r="BH29" s="30">
        <f t="shared" si="29"/>
        <v>162376144.56999999</v>
      </c>
    </row>
    <row r="30" spans="1:60" s="25" customFormat="1" ht="14.25" customHeight="1" x14ac:dyDescent="0.25">
      <c r="A30" s="13">
        <v>1</v>
      </c>
      <c r="B30" s="20" t="s">
        <v>40</v>
      </c>
      <c r="C30" s="88">
        <v>12</v>
      </c>
      <c r="D30" s="88" t="s">
        <v>41</v>
      </c>
      <c r="E30" s="21" t="s">
        <v>18</v>
      </c>
      <c r="F30" s="21"/>
      <c r="G30" s="21"/>
      <c r="H30" s="21">
        <v>4744</v>
      </c>
      <c r="I30" s="21">
        <v>23717</v>
      </c>
      <c r="J30" s="21"/>
      <c r="K30" s="21"/>
      <c r="L30" s="21"/>
      <c r="M30" s="21"/>
      <c r="N30" s="21"/>
      <c r="O30" s="21"/>
      <c r="P30" s="21"/>
      <c r="Q30" s="21"/>
      <c r="R30" s="21"/>
      <c r="S30" s="21">
        <v>333</v>
      </c>
      <c r="T30" s="21">
        <v>1557</v>
      </c>
      <c r="U30" s="21"/>
      <c r="V30" s="21"/>
      <c r="W30" s="21"/>
      <c r="X30" s="21"/>
      <c r="Y30" s="21"/>
      <c r="Z30" s="21"/>
      <c r="AA30" s="21"/>
      <c r="AB30" s="21"/>
      <c r="AC30" s="21"/>
      <c r="AD30" s="21">
        <v>1733</v>
      </c>
      <c r="AE30" s="21">
        <v>7234</v>
      </c>
      <c r="AF30" s="21"/>
      <c r="AG30" s="21"/>
      <c r="AH30" s="21"/>
      <c r="AI30" s="21"/>
      <c r="AJ30" s="21"/>
      <c r="AK30" s="21"/>
      <c r="AL30" s="21"/>
      <c r="AM30" s="21"/>
      <c r="AN30" s="21"/>
      <c r="AO30" s="21">
        <v>4301</v>
      </c>
      <c r="AP30" s="21">
        <v>13277.294117647056</v>
      </c>
      <c r="AQ30" s="21"/>
      <c r="AR30" s="21"/>
      <c r="AS30" s="21"/>
      <c r="AT30" s="21"/>
      <c r="AU30" s="21"/>
      <c r="AV30" s="21"/>
      <c r="AW30" s="21"/>
      <c r="AX30" s="22">
        <f t="shared" si="11"/>
        <v>0</v>
      </c>
      <c r="AY30" s="23">
        <f t="shared" si="12"/>
        <v>0</v>
      </c>
      <c r="AZ30" s="23">
        <f t="shared" si="13"/>
        <v>11111</v>
      </c>
      <c r="BA30" s="23">
        <f t="shared" si="14"/>
        <v>45785.294117647056</v>
      </c>
      <c r="BB30" s="23">
        <f t="shared" si="15"/>
        <v>0</v>
      </c>
      <c r="BC30" s="23">
        <f t="shared" si="16"/>
        <v>0</v>
      </c>
      <c r="BD30" s="23">
        <f t="shared" si="17"/>
        <v>0</v>
      </c>
      <c r="BE30" s="23">
        <f t="shared" si="18"/>
        <v>0</v>
      </c>
      <c r="BF30" s="23">
        <f t="shared" si="19"/>
        <v>0</v>
      </c>
      <c r="BG30" s="23">
        <f t="shared" si="20"/>
        <v>0</v>
      </c>
      <c r="BH30" s="24"/>
    </row>
    <row r="31" spans="1:60" s="33" customFormat="1" ht="15.75" customHeight="1" x14ac:dyDescent="0.25">
      <c r="A31" s="13">
        <v>1</v>
      </c>
      <c r="B31" s="32"/>
      <c r="C31" s="89"/>
      <c r="D31" s="89"/>
      <c r="E31" s="27" t="s">
        <v>19</v>
      </c>
      <c r="F31" s="27"/>
      <c r="G31" s="27">
        <f t="shared" ref="G31" si="102">H31+I31+J31</f>
        <v>42509613.4155</v>
      </c>
      <c r="H31" s="27">
        <v>2539838.7000000002</v>
      </c>
      <c r="I31" s="27">
        <v>39969774.715499997</v>
      </c>
      <c r="J31" s="27"/>
      <c r="K31" s="27"/>
      <c r="L31" s="27"/>
      <c r="M31" s="27"/>
      <c r="N31" s="27"/>
      <c r="O31" s="27"/>
      <c r="P31" s="27">
        <f t="shared" ref="P31" si="103">O31+L31+K31+G31+F31</f>
        <v>42509613.4155</v>
      </c>
      <c r="Q31" s="27"/>
      <c r="R31" s="27">
        <f t="shared" ref="R31" si="104">S31+T31+U31</f>
        <v>2801941.7264999999</v>
      </c>
      <c r="S31" s="27">
        <v>178443</v>
      </c>
      <c r="T31" s="27">
        <v>2623498.7264999999</v>
      </c>
      <c r="U31" s="27"/>
      <c r="V31" s="27"/>
      <c r="W31" s="27"/>
      <c r="X31" s="27"/>
      <c r="Y31" s="27"/>
      <c r="Z31" s="27"/>
      <c r="AA31" s="27">
        <f t="shared" ref="AA31" si="105">Z31+W31+V31+R31+Q31</f>
        <v>2801941.7264999999</v>
      </c>
      <c r="AB31" s="27"/>
      <c r="AC31" s="27">
        <f t="shared" ref="AC31" si="106">AD31+AE31+AF31</f>
        <v>13119456.5055</v>
      </c>
      <c r="AD31" s="27">
        <v>927903.6</v>
      </c>
      <c r="AE31" s="27">
        <v>12191552.9055</v>
      </c>
      <c r="AF31" s="27"/>
      <c r="AG31" s="27"/>
      <c r="AH31" s="27"/>
      <c r="AI31" s="27"/>
      <c r="AJ31" s="27"/>
      <c r="AK31" s="27"/>
      <c r="AL31" s="27">
        <f t="shared" ref="AL31" si="107">AK31+AH31+AG31+AC31+AB31</f>
        <v>13119456.5055</v>
      </c>
      <c r="AM31" s="27"/>
      <c r="AN31" s="27">
        <f t="shared" ref="AN31" si="108">AO31+AP31+AQ31</f>
        <v>24678815.602499999</v>
      </c>
      <c r="AO31" s="27">
        <v>2301914.7000000002</v>
      </c>
      <c r="AP31" s="27">
        <v>22376900.9025</v>
      </c>
      <c r="AQ31" s="27"/>
      <c r="AR31" s="27"/>
      <c r="AS31" s="27"/>
      <c r="AT31" s="27"/>
      <c r="AU31" s="27"/>
      <c r="AV31" s="27"/>
      <c r="AW31" s="27">
        <f t="shared" ref="AW31" si="109">AV31+AS31+AR31+AN31+AM31</f>
        <v>24678815.602499999</v>
      </c>
      <c r="AX31" s="28">
        <f t="shared" si="11"/>
        <v>0</v>
      </c>
      <c r="AY31" s="29">
        <f t="shared" si="12"/>
        <v>83109827.25</v>
      </c>
      <c r="AZ31" s="29">
        <f t="shared" si="13"/>
        <v>5948100</v>
      </c>
      <c r="BA31" s="29">
        <f t="shared" si="14"/>
        <v>77161727.25</v>
      </c>
      <c r="BB31" s="29">
        <f t="shared" si="15"/>
        <v>0</v>
      </c>
      <c r="BC31" s="29">
        <f t="shared" si="16"/>
        <v>0</v>
      </c>
      <c r="BD31" s="29">
        <f t="shared" si="17"/>
        <v>0</v>
      </c>
      <c r="BE31" s="29">
        <f t="shared" si="18"/>
        <v>0</v>
      </c>
      <c r="BF31" s="29">
        <f t="shared" si="19"/>
        <v>0</v>
      </c>
      <c r="BG31" s="29">
        <f t="shared" si="20"/>
        <v>0</v>
      </c>
      <c r="BH31" s="30">
        <f t="shared" si="29"/>
        <v>83109827.25</v>
      </c>
    </row>
    <row r="32" spans="1:60" s="25" customFormat="1" ht="15" customHeight="1" x14ac:dyDescent="0.25">
      <c r="A32" s="13">
        <v>1</v>
      </c>
      <c r="B32" s="20" t="s">
        <v>42</v>
      </c>
      <c r="C32" s="88">
        <v>13</v>
      </c>
      <c r="D32" s="88" t="s">
        <v>43</v>
      </c>
      <c r="E32" s="21" t="s">
        <v>18</v>
      </c>
      <c r="F32" s="21"/>
      <c r="G32" s="21"/>
      <c r="H32" s="21">
        <v>27313</v>
      </c>
      <c r="I32" s="21">
        <v>16112</v>
      </c>
      <c r="J32" s="21"/>
      <c r="K32" s="21"/>
      <c r="L32" s="21"/>
      <c r="M32" s="21"/>
      <c r="N32" s="21"/>
      <c r="O32" s="21"/>
      <c r="P32" s="21"/>
      <c r="Q32" s="21"/>
      <c r="R32" s="21"/>
      <c r="S32" s="21">
        <v>690</v>
      </c>
      <c r="T32" s="21">
        <v>439</v>
      </c>
      <c r="U32" s="21"/>
      <c r="V32" s="21"/>
      <c r="W32" s="21"/>
      <c r="X32" s="21"/>
      <c r="Y32" s="21"/>
      <c r="Z32" s="21"/>
      <c r="AA32" s="21"/>
      <c r="AB32" s="21"/>
      <c r="AC32" s="21"/>
      <c r="AD32" s="21">
        <v>9234</v>
      </c>
      <c r="AE32" s="21">
        <v>5786</v>
      </c>
      <c r="AF32" s="21"/>
      <c r="AG32" s="21"/>
      <c r="AH32" s="21"/>
      <c r="AI32" s="21"/>
      <c r="AJ32" s="21"/>
      <c r="AK32" s="21"/>
      <c r="AL32" s="21"/>
      <c r="AM32" s="21"/>
      <c r="AN32" s="21"/>
      <c r="AO32" s="21">
        <v>5911</v>
      </c>
      <c r="AP32" s="21">
        <v>2074.7647058823532</v>
      </c>
      <c r="AQ32" s="21"/>
      <c r="AR32" s="21"/>
      <c r="AS32" s="21"/>
      <c r="AT32" s="21"/>
      <c r="AU32" s="21"/>
      <c r="AV32" s="21"/>
      <c r="AW32" s="21"/>
      <c r="AX32" s="22">
        <f t="shared" si="11"/>
        <v>0</v>
      </c>
      <c r="AY32" s="23">
        <f t="shared" si="12"/>
        <v>0</v>
      </c>
      <c r="AZ32" s="23">
        <f t="shared" si="13"/>
        <v>43148</v>
      </c>
      <c r="BA32" s="23">
        <f t="shared" si="14"/>
        <v>24411.764705882353</v>
      </c>
      <c r="BB32" s="23">
        <f t="shared" si="15"/>
        <v>0</v>
      </c>
      <c r="BC32" s="23">
        <f t="shared" si="16"/>
        <v>0</v>
      </c>
      <c r="BD32" s="23">
        <f t="shared" si="17"/>
        <v>0</v>
      </c>
      <c r="BE32" s="23">
        <f t="shared" si="18"/>
        <v>0</v>
      </c>
      <c r="BF32" s="23">
        <f t="shared" si="19"/>
        <v>0</v>
      </c>
      <c r="BG32" s="23">
        <f t="shared" si="20"/>
        <v>0</v>
      </c>
      <c r="BH32" s="24"/>
    </row>
    <row r="33" spans="1:60" s="33" customFormat="1" ht="13.5" customHeight="1" x14ac:dyDescent="0.25">
      <c r="A33" s="13">
        <v>1</v>
      </c>
      <c r="B33" s="32"/>
      <c r="C33" s="89"/>
      <c r="D33" s="89"/>
      <c r="E33" s="27" t="s">
        <v>19</v>
      </c>
      <c r="F33" s="27"/>
      <c r="G33" s="27">
        <f t="shared" ref="G33" si="110">H33+I33+J33</f>
        <v>41774398.515000001</v>
      </c>
      <c r="H33" s="27">
        <v>14621322.015000001</v>
      </c>
      <c r="I33" s="27">
        <v>27153076.5</v>
      </c>
      <c r="J33" s="27"/>
      <c r="K33" s="27"/>
      <c r="L33" s="27"/>
      <c r="M33" s="27"/>
      <c r="N33" s="27"/>
      <c r="O33" s="27"/>
      <c r="P33" s="27">
        <f t="shared" ref="P33" si="111">O33+L33+K33+G33+F33</f>
        <v>41774398.515000001</v>
      </c>
      <c r="Q33" s="27"/>
      <c r="R33" s="27">
        <f t="shared" ref="R33" si="112">S33+T33+U33</f>
        <v>1110113.73</v>
      </c>
      <c r="S33" s="27">
        <v>369575.28</v>
      </c>
      <c r="T33" s="27">
        <v>740538.45</v>
      </c>
      <c r="U33" s="27"/>
      <c r="V33" s="27"/>
      <c r="W33" s="27"/>
      <c r="X33" s="27"/>
      <c r="Y33" s="27"/>
      <c r="Z33" s="27"/>
      <c r="AA33" s="27">
        <f t="shared" ref="AA33" si="113">Z33+W33+V33+R33+Q33</f>
        <v>1110113.73</v>
      </c>
      <c r="AB33" s="27"/>
      <c r="AC33" s="27">
        <f t="shared" ref="AC33" si="114">AD33+AE33+AF33</f>
        <v>14693492.295</v>
      </c>
      <c r="AD33" s="27">
        <v>4943069.3699999992</v>
      </c>
      <c r="AE33" s="27">
        <v>9750422.9250000007</v>
      </c>
      <c r="AF33" s="27"/>
      <c r="AG33" s="27"/>
      <c r="AH33" s="27"/>
      <c r="AI33" s="27"/>
      <c r="AJ33" s="27"/>
      <c r="AK33" s="27"/>
      <c r="AL33" s="27">
        <f t="shared" ref="AL33" si="115">AK33+AH33+AG33+AC33+AB33</f>
        <v>14693492.295</v>
      </c>
      <c r="AM33" s="27"/>
      <c r="AN33" s="27">
        <f t="shared" ref="AN33" si="116">AO33+AP33+AQ33</f>
        <v>6661475.46</v>
      </c>
      <c r="AO33" s="27">
        <v>3164488.335</v>
      </c>
      <c r="AP33" s="27">
        <v>3496987.125</v>
      </c>
      <c r="AQ33" s="27"/>
      <c r="AR33" s="27"/>
      <c r="AS33" s="27"/>
      <c r="AT33" s="27"/>
      <c r="AU33" s="27"/>
      <c r="AV33" s="27"/>
      <c r="AW33" s="27">
        <f t="shared" ref="AW33" si="117">AV33+AS33+AR33+AN33+AM33</f>
        <v>6661475.46</v>
      </c>
      <c r="AX33" s="28">
        <f t="shared" si="11"/>
        <v>0</v>
      </c>
      <c r="AY33" s="29">
        <f t="shared" si="12"/>
        <v>64239480</v>
      </c>
      <c r="AZ33" s="29">
        <f t="shared" si="13"/>
        <v>23098455</v>
      </c>
      <c r="BA33" s="29">
        <f t="shared" si="14"/>
        <v>41141025</v>
      </c>
      <c r="BB33" s="29">
        <f t="shared" si="15"/>
        <v>0</v>
      </c>
      <c r="BC33" s="29">
        <f t="shared" si="16"/>
        <v>0</v>
      </c>
      <c r="BD33" s="29">
        <f t="shared" si="17"/>
        <v>0</v>
      </c>
      <c r="BE33" s="29">
        <f t="shared" si="18"/>
        <v>0</v>
      </c>
      <c r="BF33" s="29">
        <f t="shared" si="19"/>
        <v>0</v>
      </c>
      <c r="BG33" s="29">
        <f t="shared" si="20"/>
        <v>0</v>
      </c>
      <c r="BH33" s="30">
        <f t="shared" si="29"/>
        <v>64239480</v>
      </c>
    </row>
    <row r="34" spans="1:60" s="25" customFormat="1" ht="19.5" customHeight="1" x14ac:dyDescent="0.25">
      <c r="A34" s="13">
        <v>1</v>
      </c>
      <c r="B34" s="20" t="s">
        <v>44</v>
      </c>
      <c r="C34" s="88">
        <v>14</v>
      </c>
      <c r="D34" s="88" t="s">
        <v>45</v>
      </c>
      <c r="E34" s="21" t="s">
        <v>18</v>
      </c>
      <c r="F34" s="21"/>
      <c r="G34" s="21"/>
      <c r="H34" s="21">
        <v>3156</v>
      </c>
      <c r="I34" s="21">
        <v>23787</v>
      </c>
      <c r="J34" s="21"/>
      <c r="K34" s="21"/>
      <c r="L34" s="21"/>
      <c r="M34" s="21"/>
      <c r="N34" s="21"/>
      <c r="O34" s="21"/>
      <c r="P34" s="21"/>
      <c r="Q34" s="21"/>
      <c r="R34" s="21"/>
      <c r="S34" s="21">
        <v>89</v>
      </c>
      <c r="T34" s="21">
        <v>695</v>
      </c>
      <c r="U34" s="21"/>
      <c r="V34" s="21"/>
      <c r="W34" s="21"/>
      <c r="X34" s="21"/>
      <c r="Y34" s="21"/>
      <c r="Z34" s="21"/>
      <c r="AA34" s="21"/>
      <c r="AB34" s="21"/>
      <c r="AC34" s="21"/>
      <c r="AD34" s="21">
        <v>1122</v>
      </c>
      <c r="AE34" s="21">
        <v>8307</v>
      </c>
      <c r="AF34" s="21"/>
      <c r="AG34" s="21"/>
      <c r="AH34" s="21"/>
      <c r="AI34" s="21"/>
      <c r="AJ34" s="21"/>
      <c r="AK34" s="21"/>
      <c r="AL34" s="21"/>
      <c r="AM34" s="21"/>
      <c r="AN34" s="21"/>
      <c r="AO34" s="21">
        <v>1189</v>
      </c>
      <c r="AP34" s="21">
        <v>3805.9411764705874</v>
      </c>
      <c r="AQ34" s="21"/>
      <c r="AR34" s="21"/>
      <c r="AS34" s="21"/>
      <c r="AT34" s="21"/>
      <c r="AU34" s="21"/>
      <c r="AV34" s="21"/>
      <c r="AW34" s="21"/>
      <c r="AX34" s="22">
        <f t="shared" si="11"/>
        <v>0</v>
      </c>
      <c r="AY34" s="23">
        <f t="shared" si="12"/>
        <v>0</v>
      </c>
      <c r="AZ34" s="23">
        <f t="shared" si="13"/>
        <v>5556</v>
      </c>
      <c r="BA34" s="23">
        <f t="shared" si="14"/>
        <v>36594.941176470587</v>
      </c>
      <c r="BB34" s="23">
        <f t="shared" si="15"/>
        <v>0</v>
      </c>
      <c r="BC34" s="23">
        <f t="shared" si="16"/>
        <v>0</v>
      </c>
      <c r="BD34" s="23">
        <f t="shared" si="17"/>
        <v>0</v>
      </c>
      <c r="BE34" s="23">
        <f t="shared" si="18"/>
        <v>0</v>
      </c>
      <c r="BF34" s="23">
        <f t="shared" si="19"/>
        <v>0</v>
      </c>
      <c r="BG34" s="23">
        <f t="shared" si="20"/>
        <v>0</v>
      </c>
      <c r="BH34" s="24"/>
    </row>
    <row r="35" spans="1:60" s="33" customFormat="1" ht="21" customHeight="1" x14ac:dyDescent="0.25">
      <c r="A35" s="13">
        <v>1</v>
      </c>
      <c r="B35" s="32"/>
      <c r="C35" s="89"/>
      <c r="D35" s="89"/>
      <c r="E35" s="27" t="s">
        <v>19</v>
      </c>
      <c r="F35" s="27"/>
      <c r="G35" s="27">
        <f t="shared" ref="G35" si="118">H35+I35+J35</f>
        <v>41776886.803499997</v>
      </c>
      <c r="H35" s="27">
        <v>1689260.4</v>
      </c>
      <c r="I35" s="27">
        <v>40087626.403499998</v>
      </c>
      <c r="J35" s="27"/>
      <c r="K35" s="27"/>
      <c r="L35" s="27"/>
      <c r="M35" s="27"/>
      <c r="N35" s="27"/>
      <c r="O35" s="27"/>
      <c r="P35" s="27">
        <f t="shared" ref="P35" si="119">O35+L35+K35+G35+F35</f>
        <v>41776886.803499997</v>
      </c>
      <c r="Q35" s="27"/>
      <c r="R35" s="27">
        <f t="shared" ref="R35" si="120">S35+T35+U35</f>
        <v>1219376.9564100001</v>
      </c>
      <c r="S35" s="27">
        <v>47584.800000000003</v>
      </c>
      <c r="T35" s="27">
        <v>1171792.1564100001</v>
      </c>
      <c r="U35" s="27"/>
      <c r="V35" s="27"/>
      <c r="W35" s="27"/>
      <c r="X35" s="27"/>
      <c r="Y35" s="27"/>
      <c r="Z35" s="27"/>
      <c r="AA35" s="27">
        <f t="shared" ref="AA35" si="121">Z35+W35+V35+R35+Q35</f>
        <v>1219376.9564100001</v>
      </c>
      <c r="AB35" s="27"/>
      <c r="AC35" s="27">
        <f t="shared" ref="AC35" si="122">AD35+AE35+AF35</f>
        <v>14600590.705529999</v>
      </c>
      <c r="AD35" s="27">
        <v>600758.1</v>
      </c>
      <c r="AE35" s="27">
        <v>13999832.605529999</v>
      </c>
      <c r="AF35" s="27"/>
      <c r="AG35" s="27"/>
      <c r="AH35" s="27"/>
      <c r="AI35" s="27"/>
      <c r="AJ35" s="27"/>
      <c r="AK35" s="27"/>
      <c r="AL35" s="27">
        <f t="shared" ref="AL35" si="123">AK35+AH35+AG35+AC35+AB35</f>
        <v>14600590.705529999</v>
      </c>
      <c r="AM35" s="27"/>
      <c r="AN35" s="27">
        <f t="shared" ref="AN35" si="124">AO35+AP35+AQ35</f>
        <v>7050466.9245600002</v>
      </c>
      <c r="AO35" s="27">
        <v>636446.69999999995</v>
      </c>
      <c r="AP35" s="27">
        <v>6414020.22456</v>
      </c>
      <c r="AQ35" s="27"/>
      <c r="AR35" s="27"/>
      <c r="AS35" s="27"/>
      <c r="AT35" s="27"/>
      <c r="AU35" s="27"/>
      <c r="AV35" s="27"/>
      <c r="AW35" s="27">
        <f t="shared" ref="AW35" si="125">AV35+AS35+AR35+AN35+AM35</f>
        <v>7050466.9245600002</v>
      </c>
      <c r="AX35" s="28">
        <f t="shared" si="11"/>
        <v>0</v>
      </c>
      <c r="AY35" s="29">
        <f t="shared" si="12"/>
        <v>64647321.389999993</v>
      </c>
      <c r="AZ35" s="29">
        <f t="shared" si="13"/>
        <v>2974050</v>
      </c>
      <c r="BA35" s="29">
        <f t="shared" si="14"/>
        <v>61673271.390000001</v>
      </c>
      <c r="BB35" s="29">
        <f t="shared" si="15"/>
        <v>0</v>
      </c>
      <c r="BC35" s="29">
        <f t="shared" si="16"/>
        <v>0</v>
      </c>
      <c r="BD35" s="29">
        <f t="shared" si="17"/>
        <v>0</v>
      </c>
      <c r="BE35" s="29">
        <f t="shared" si="18"/>
        <v>0</v>
      </c>
      <c r="BF35" s="29">
        <f t="shared" si="19"/>
        <v>0</v>
      </c>
      <c r="BG35" s="29">
        <f t="shared" si="20"/>
        <v>0</v>
      </c>
      <c r="BH35" s="30">
        <f t="shared" si="29"/>
        <v>64647321.389999993</v>
      </c>
    </row>
    <row r="36" spans="1:60" s="25" customFormat="1" ht="16.5" customHeight="1" x14ac:dyDescent="0.25">
      <c r="A36" s="13">
        <v>1</v>
      </c>
      <c r="B36" s="20" t="s">
        <v>46</v>
      </c>
      <c r="C36" s="88">
        <v>15</v>
      </c>
      <c r="D36" s="88" t="s">
        <v>47</v>
      </c>
      <c r="E36" s="21" t="s">
        <v>18</v>
      </c>
      <c r="F36" s="21"/>
      <c r="G36" s="21"/>
      <c r="H36" s="21">
        <v>30294</v>
      </c>
      <c r="I36" s="21">
        <v>17420</v>
      </c>
      <c r="J36" s="21"/>
      <c r="K36" s="21"/>
      <c r="L36" s="21">
        <v>1824</v>
      </c>
      <c r="M36" s="21"/>
      <c r="N36" s="21"/>
      <c r="O36" s="21">
        <v>834</v>
      </c>
      <c r="P36" s="21"/>
      <c r="Q36" s="21"/>
      <c r="R36" s="21"/>
      <c r="S36" s="21">
        <v>950</v>
      </c>
      <c r="T36" s="21">
        <v>574</v>
      </c>
      <c r="U36" s="21"/>
      <c r="V36" s="21"/>
      <c r="W36" s="21">
        <v>96</v>
      </c>
      <c r="X36" s="21"/>
      <c r="Y36" s="21"/>
      <c r="Z36" s="21">
        <v>8</v>
      </c>
      <c r="AA36" s="21"/>
      <c r="AB36" s="21"/>
      <c r="AC36" s="21"/>
      <c r="AD36" s="21">
        <v>13082</v>
      </c>
      <c r="AE36" s="21">
        <v>7964</v>
      </c>
      <c r="AF36" s="21"/>
      <c r="AG36" s="21"/>
      <c r="AH36" s="21">
        <v>782</v>
      </c>
      <c r="AI36" s="21"/>
      <c r="AJ36" s="21"/>
      <c r="AK36" s="21">
        <v>340</v>
      </c>
      <c r="AL36" s="21"/>
      <c r="AM36" s="21"/>
      <c r="AN36" s="21"/>
      <c r="AO36" s="21">
        <v>5842</v>
      </c>
      <c r="AP36" s="21">
        <v>3238</v>
      </c>
      <c r="AQ36" s="21"/>
      <c r="AR36" s="21"/>
      <c r="AS36" s="21">
        <v>542</v>
      </c>
      <c r="AT36" s="21"/>
      <c r="AU36" s="21"/>
      <c r="AV36" s="21">
        <v>122</v>
      </c>
      <c r="AW36" s="21"/>
      <c r="AX36" s="22">
        <f t="shared" si="11"/>
        <v>0</v>
      </c>
      <c r="AY36" s="23">
        <f t="shared" si="12"/>
        <v>0</v>
      </c>
      <c r="AZ36" s="23">
        <f t="shared" si="13"/>
        <v>50168</v>
      </c>
      <c r="BA36" s="23">
        <f t="shared" si="14"/>
        <v>29196</v>
      </c>
      <c r="BB36" s="23">
        <f t="shared" si="15"/>
        <v>0</v>
      </c>
      <c r="BC36" s="23">
        <f t="shared" si="16"/>
        <v>0</v>
      </c>
      <c r="BD36" s="23">
        <f t="shared" si="17"/>
        <v>3244</v>
      </c>
      <c r="BE36" s="23">
        <f t="shared" si="18"/>
        <v>0</v>
      </c>
      <c r="BF36" s="23">
        <f t="shared" si="19"/>
        <v>0</v>
      </c>
      <c r="BG36" s="23">
        <f t="shared" si="20"/>
        <v>1304</v>
      </c>
      <c r="BH36" s="24"/>
    </row>
    <row r="37" spans="1:60" s="33" customFormat="1" x14ac:dyDescent="0.25">
      <c r="A37" s="13">
        <v>1</v>
      </c>
      <c r="B37" s="32"/>
      <c r="C37" s="89"/>
      <c r="D37" s="89"/>
      <c r="E37" s="27" t="s">
        <v>19</v>
      </c>
      <c r="F37" s="27"/>
      <c r="G37" s="27">
        <f t="shared" ref="G37" si="126">H37+I37+J37</f>
        <v>46743627.109999999</v>
      </c>
      <c r="H37" s="27">
        <v>17871891.829999998</v>
      </c>
      <c r="I37" s="27">
        <v>28871735.280000001</v>
      </c>
      <c r="J37" s="27"/>
      <c r="K37" s="27"/>
      <c r="L37" s="27">
        <v>65710268.729999997</v>
      </c>
      <c r="M37" s="27"/>
      <c r="N37" s="27"/>
      <c r="O37" s="27">
        <v>12874892.98</v>
      </c>
      <c r="P37" s="27">
        <f t="shared" ref="P37" si="127">O37+L37+K37+G37+F37</f>
        <v>125328788.81999999</v>
      </c>
      <c r="Q37" s="27"/>
      <c r="R37" s="27">
        <f t="shared" ref="R37" si="128">S37+T37+U37</f>
        <v>1511378.75</v>
      </c>
      <c r="S37" s="27">
        <v>559728.91</v>
      </c>
      <c r="T37" s="27">
        <v>951649.84</v>
      </c>
      <c r="U37" s="27"/>
      <c r="V37" s="27"/>
      <c r="W37" s="27">
        <v>3507665.59</v>
      </c>
      <c r="X37" s="27"/>
      <c r="Y37" s="27"/>
      <c r="Z37" s="27">
        <v>140599.46</v>
      </c>
      <c r="AA37" s="27">
        <f t="shared" ref="AA37" si="129">Z37+W37+V37+R37+Q37</f>
        <v>5159643.8</v>
      </c>
      <c r="AB37" s="27"/>
      <c r="AC37" s="27">
        <f t="shared" ref="AC37" si="130">AD37+AE37+AF37</f>
        <v>20916911.27</v>
      </c>
      <c r="AD37" s="27">
        <v>7716979.5300000003</v>
      </c>
      <c r="AE37" s="27">
        <v>13199931.74</v>
      </c>
      <c r="AF37" s="27"/>
      <c r="AG37" s="27"/>
      <c r="AH37" s="27">
        <v>28061324.73</v>
      </c>
      <c r="AI37" s="27"/>
      <c r="AJ37" s="27"/>
      <c r="AK37" s="27">
        <v>5202179.8499999996</v>
      </c>
      <c r="AL37" s="27">
        <f t="shared" ref="AL37" si="131">AK37+AH37+AG37+AC37+AB37</f>
        <v>54180415.849999994</v>
      </c>
      <c r="AM37" s="27"/>
      <c r="AN37" s="27">
        <f t="shared" ref="AN37" si="132">AO37+AP37+AQ37</f>
        <v>8807403.120000001</v>
      </c>
      <c r="AO37" s="27">
        <v>3442300.24</v>
      </c>
      <c r="AP37" s="27">
        <v>5365102.88</v>
      </c>
      <c r="AQ37" s="27"/>
      <c r="AR37" s="27"/>
      <c r="AS37" s="27">
        <v>19642927.309999999</v>
      </c>
      <c r="AT37" s="27"/>
      <c r="AU37" s="27"/>
      <c r="AV37" s="27">
        <v>1867964.19</v>
      </c>
      <c r="AW37" s="27">
        <f t="shared" ref="AW37" si="133">AV37+AS37+AR37+AN37+AM37</f>
        <v>30318294.620000001</v>
      </c>
      <c r="AX37" s="28">
        <f t="shared" si="11"/>
        <v>0</v>
      </c>
      <c r="AY37" s="29">
        <f t="shared" si="12"/>
        <v>77979320.25</v>
      </c>
      <c r="AZ37" s="29">
        <f t="shared" si="13"/>
        <v>29590900.509999998</v>
      </c>
      <c r="BA37" s="29">
        <f t="shared" si="14"/>
        <v>48388419.740000002</v>
      </c>
      <c r="BB37" s="29">
        <f t="shared" si="15"/>
        <v>0</v>
      </c>
      <c r="BC37" s="29">
        <f t="shared" si="16"/>
        <v>0</v>
      </c>
      <c r="BD37" s="29">
        <f t="shared" si="17"/>
        <v>116922186.35999998</v>
      </c>
      <c r="BE37" s="29">
        <f t="shared" si="18"/>
        <v>0</v>
      </c>
      <c r="BF37" s="29">
        <f t="shared" si="19"/>
        <v>0</v>
      </c>
      <c r="BG37" s="29">
        <f t="shared" si="20"/>
        <v>20085636.48</v>
      </c>
      <c r="BH37" s="30">
        <f t="shared" si="29"/>
        <v>214987143.08999997</v>
      </c>
    </row>
    <row r="38" spans="1:60" s="25" customFormat="1" ht="13.5" customHeight="1" x14ac:dyDescent="0.25">
      <c r="A38" s="13">
        <v>1</v>
      </c>
      <c r="B38" s="20" t="s">
        <v>48</v>
      </c>
      <c r="C38" s="88">
        <v>16</v>
      </c>
      <c r="D38" s="88" t="s">
        <v>49</v>
      </c>
      <c r="E38" s="21" t="s">
        <v>18</v>
      </c>
      <c r="F38" s="21"/>
      <c r="G38" s="21"/>
      <c r="H38" s="21">
        <v>19798</v>
      </c>
      <c r="I38" s="21">
        <v>6554</v>
      </c>
      <c r="J38" s="21"/>
      <c r="K38" s="21"/>
      <c r="L38" s="21">
        <v>958</v>
      </c>
      <c r="M38" s="21"/>
      <c r="N38" s="21"/>
      <c r="O38" s="21">
        <v>288</v>
      </c>
      <c r="P38" s="21"/>
      <c r="Q38" s="21"/>
      <c r="R38" s="21"/>
      <c r="S38" s="21">
        <v>626</v>
      </c>
      <c r="T38" s="21">
        <v>220</v>
      </c>
      <c r="U38" s="21"/>
      <c r="V38" s="21"/>
      <c r="W38" s="21">
        <v>56</v>
      </c>
      <c r="X38" s="21"/>
      <c r="Y38" s="21"/>
      <c r="Z38" s="21">
        <v>8</v>
      </c>
      <c r="AA38" s="21"/>
      <c r="AB38" s="21"/>
      <c r="AC38" s="21"/>
      <c r="AD38" s="21">
        <v>6910</v>
      </c>
      <c r="AE38" s="21">
        <v>2110</v>
      </c>
      <c r="AF38" s="21"/>
      <c r="AG38" s="21"/>
      <c r="AH38" s="21">
        <v>344</v>
      </c>
      <c r="AI38" s="21"/>
      <c r="AJ38" s="21"/>
      <c r="AK38" s="21">
        <v>128</v>
      </c>
      <c r="AL38" s="21"/>
      <c r="AM38" s="21"/>
      <c r="AN38" s="21"/>
      <c r="AO38" s="21">
        <v>3878</v>
      </c>
      <c r="AP38" s="21">
        <v>1256</v>
      </c>
      <c r="AQ38" s="21"/>
      <c r="AR38" s="21"/>
      <c r="AS38" s="21">
        <v>262</v>
      </c>
      <c r="AT38" s="21"/>
      <c r="AU38" s="21"/>
      <c r="AV38" s="21">
        <v>68</v>
      </c>
      <c r="AW38" s="21"/>
      <c r="AX38" s="22">
        <f t="shared" si="11"/>
        <v>0</v>
      </c>
      <c r="AY38" s="23">
        <f t="shared" si="12"/>
        <v>0</v>
      </c>
      <c r="AZ38" s="23">
        <f t="shared" si="13"/>
        <v>31212</v>
      </c>
      <c r="BA38" s="23">
        <f t="shared" si="14"/>
        <v>10140</v>
      </c>
      <c r="BB38" s="23">
        <f t="shared" si="15"/>
        <v>0</v>
      </c>
      <c r="BC38" s="23">
        <f t="shared" si="16"/>
        <v>0</v>
      </c>
      <c r="BD38" s="23">
        <f t="shared" si="17"/>
        <v>1620</v>
      </c>
      <c r="BE38" s="23">
        <f t="shared" si="18"/>
        <v>0</v>
      </c>
      <c r="BF38" s="23">
        <f t="shared" si="19"/>
        <v>0</v>
      </c>
      <c r="BG38" s="23">
        <f t="shared" si="20"/>
        <v>492</v>
      </c>
      <c r="BH38" s="24"/>
    </row>
    <row r="39" spans="1:60" s="33" customFormat="1" x14ac:dyDescent="0.25">
      <c r="A39" s="13">
        <v>1</v>
      </c>
      <c r="B39" s="32"/>
      <c r="C39" s="89"/>
      <c r="D39" s="89"/>
      <c r="E39" s="27" t="s">
        <v>19</v>
      </c>
      <c r="F39" s="27"/>
      <c r="G39" s="27">
        <f t="shared" ref="G39" si="134">H39+I39+J39</f>
        <v>22564677.810000002</v>
      </c>
      <c r="H39" s="27">
        <v>11697476.210000001</v>
      </c>
      <c r="I39" s="27">
        <v>10867201.6</v>
      </c>
      <c r="J39" s="27"/>
      <c r="K39" s="27"/>
      <c r="L39" s="27">
        <v>34962195.130000003</v>
      </c>
      <c r="M39" s="27"/>
      <c r="N39" s="27"/>
      <c r="O39" s="27">
        <v>4418142.72</v>
      </c>
      <c r="P39" s="27">
        <f t="shared" ref="P39" si="135">O39+L39+K39+G39+F39</f>
        <v>61945015.660000004</v>
      </c>
      <c r="Q39" s="27"/>
      <c r="R39" s="27">
        <f t="shared" ref="R39" si="136">S39+T39+U39</f>
        <v>734852.8</v>
      </c>
      <c r="S39" s="27">
        <v>369677.39</v>
      </c>
      <c r="T39" s="27">
        <v>365175.41</v>
      </c>
      <c r="U39" s="27"/>
      <c r="V39" s="27"/>
      <c r="W39" s="27">
        <v>2074028.52</v>
      </c>
      <c r="X39" s="27"/>
      <c r="Y39" s="27"/>
      <c r="Z39" s="27">
        <v>120221.57</v>
      </c>
      <c r="AA39" s="27">
        <f t="shared" ref="AA39" si="137">Z39+W39+V39+R39+Q39</f>
        <v>2929102.8899999997</v>
      </c>
      <c r="AB39" s="27"/>
      <c r="AC39" s="27">
        <f t="shared" ref="AC39" si="138">AD39+AE39+AF39</f>
        <v>7583151.71</v>
      </c>
      <c r="AD39" s="27">
        <v>4083438.16</v>
      </c>
      <c r="AE39" s="27">
        <v>3499713.55</v>
      </c>
      <c r="AF39" s="27"/>
      <c r="AG39" s="27"/>
      <c r="AH39" s="27">
        <v>12562687.060000001</v>
      </c>
      <c r="AI39" s="27"/>
      <c r="AJ39" s="27"/>
      <c r="AK39" s="27">
        <v>1938572.83</v>
      </c>
      <c r="AL39" s="27">
        <f t="shared" ref="AL39" si="139">AK39+AH39+AG39+AC39+AB39</f>
        <v>22084411.600000001</v>
      </c>
      <c r="AM39" s="27"/>
      <c r="AN39" s="27">
        <f t="shared" ref="AN39" si="140">AO39+AP39+AQ39</f>
        <v>4370681.59</v>
      </c>
      <c r="AO39" s="27">
        <v>2288072.13</v>
      </c>
      <c r="AP39" s="27">
        <v>2082609.46</v>
      </c>
      <c r="AQ39" s="27"/>
      <c r="AR39" s="27"/>
      <c r="AS39" s="27">
        <v>9659047.1300000008</v>
      </c>
      <c r="AT39" s="27"/>
      <c r="AU39" s="27"/>
      <c r="AV39" s="27">
        <v>1036911.05</v>
      </c>
      <c r="AW39" s="27">
        <f t="shared" ref="AW39" si="141">AV39+AS39+AR39+AN39+AM39</f>
        <v>15066639.770000001</v>
      </c>
      <c r="AX39" s="28">
        <f t="shared" si="11"/>
        <v>0</v>
      </c>
      <c r="AY39" s="29">
        <f t="shared" si="12"/>
        <v>35253363.910000004</v>
      </c>
      <c r="AZ39" s="29">
        <f t="shared" si="13"/>
        <v>18438663.890000001</v>
      </c>
      <c r="BA39" s="29">
        <f t="shared" si="14"/>
        <v>16814700.02</v>
      </c>
      <c r="BB39" s="29">
        <f t="shared" si="15"/>
        <v>0</v>
      </c>
      <c r="BC39" s="29">
        <f t="shared" si="16"/>
        <v>0</v>
      </c>
      <c r="BD39" s="29">
        <f t="shared" si="17"/>
        <v>59257957.840000004</v>
      </c>
      <c r="BE39" s="29">
        <f t="shared" si="18"/>
        <v>0</v>
      </c>
      <c r="BF39" s="29">
        <f t="shared" si="19"/>
        <v>0</v>
      </c>
      <c r="BG39" s="29">
        <f t="shared" si="20"/>
        <v>7513848.1699999999</v>
      </c>
      <c r="BH39" s="30">
        <f t="shared" si="29"/>
        <v>102025169.92000002</v>
      </c>
    </row>
    <row r="40" spans="1:60" s="25" customFormat="1" ht="16.5" customHeight="1" x14ac:dyDescent="0.25">
      <c r="A40" s="13">
        <v>1</v>
      </c>
      <c r="B40" s="20" t="s">
        <v>50</v>
      </c>
      <c r="C40" s="88">
        <v>17</v>
      </c>
      <c r="D40" s="88" t="s">
        <v>51</v>
      </c>
      <c r="E40" s="21" t="s">
        <v>18</v>
      </c>
      <c r="F40" s="21"/>
      <c r="G40" s="21"/>
      <c r="H40" s="21">
        <v>12578</v>
      </c>
      <c r="I40" s="21">
        <v>5412</v>
      </c>
      <c r="J40" s="21"/>
      <c r="K40" s="21"/>
      <c r="L40" s="21">
        <v>1376</v>
      </c>
      <c r="M40" s="21"/>
      <c r="N40" s="21"/>
      <c r="O40" s="21">
        <v>292</v>
      </c>
      <c r="P40" s="21"/>
      <c r="Q40" s="21"/>
      <c r="R40" s="21"/>
      <c r="S40" s="21">
        <v>274</v>
      </c>
      <c r="T40" s="21">
        <v>194</v>
      </c>
      <c r="U40" s="21"/>
      <c r="V40" s="21"/>
      <c r="W40" s="21">
        <v>27</v>
      </c>
      <c r="X40" s="21"/>
      <c r="Y40" s="21"/>
      <c r="Z40" s="21">
        <v>4</v>
      </c>
      <c r="AA40" s="21"/>
      <c r="AB40" s="21"/>
      <c r="AC40" s="21"/>
      <c r="AD40" s="21">
        <v>5094</v>
      </c>
      <c r="AE40" s="21">
        <v>2362</v>
      </c>
      <c r="AF40" s="21"/>
      <c r="AG40" s="21"/>
      <c r="AH40" s="21">
        <v>494</v>
      </c>
      <c r="AI40" s="21"/>
      <c r="AJ40" s="21"/>
      <c r="AK40" s="21">
        <v>106</v>
      </c>
      <c r="AL40" s="21"/>
      <c r="AM40" s="21"/>
      <c r="AN40" s="21"/>
      <c r="AO40" s="21">
        <v>1536</v>
      </c>
      <c r="AP40" s="21">
        <v>704</v>
      </c>
      <c r="AQ40" s="21"/>
      <c r="AR40" s="21"/>
      <c r="AS40" s="21">
        <v>204</v>
      </c>
      <c r="AT40" s="21"/>
      <c r="AU40" s="21"/>
      <c r="AV40" s="21">
        <v>36</v>
      </c>
      <c r="AW40" s="21"/>
      <c r="AX40" s="22">
        <f t="shared" si="11"/>
        <v>0</v>
      </c>
      <c r="AY40" s="23">
        <f t="shared" si="12"/>
        <v>0</v>
      </c>
      <c r="AZ40" s="23">
        <f t="shared" si="13"/>
        <v>19482</v>
      </c>
      <c r="BA40" s="23">
        <f t="shared" si="14"/>
        <v>8672</v>
      </c>
      <c r="BB40" s="23">
        <f t="shared" si="15"/>
        <v>0</v>
      </c>
      <c r="BC40" s="23">
        <f t="shared" si="16"/>
        <v>0</v>
      </c>
      <c r="BD40" s="23">
        <f t="shared" si="17"/>
        <v>2101</v>
      </c>
      <c r="BE40" s="23">
        <f t="shared" si="18"/>
        <v>0</v>
      </c>
      <c r="BF40" s="23">
        <f t="shared" si="19"/>
        <v>0</v>
      </c>
      <c r="BG40" s="23">
        <f t="shared" si="20"/>
        <v>438</v>
      </c>
      <c r="BH40" s="24"/>
    </row>
    <row r="41" spans="1:60" s="33" customFormat="1" x14ac:dyDescent="0.25">
      <c r="A41" s="13">
        <v>1</v>
      </c>
      <c r="B41" s="32"/>
      <c r="C41" s="89"/>
      <c r="D41" s="89"/>
      <c r="E41" s="27" t="s">
        <v>19</v>
      </c>
      <c r="F41" s="27"/>
      <c r="G41" s="27">
        <f t="shared" ref="G41" si="142">H41+I41+J41</f>
        <v>16423063.279999999</v>
      </c>
      <c r="H41" s="27">
        <v>7450761.8399999999</v>
      </c>
      <c r="I41" s="27">
        <v>8972301.4399999995</v>
      </c>
      <c r="J41" s="27"/>
      <c r="K41" s="27"/>
      <c r="L41" s="27">
        <v>47412585.759999998</v>
      </c>
      <c r="M41" s="27"/>
      <c r="N41" s="27"/>
      <c r="O41" s="27">
        <v>4442623.4400000004</v>
      </c>
      <c r="P41" s="27">
        <f t="shared" ref="P41" si="143">O41+L41+K41+G41+F41</f>
        <v>68278272.479999989</v>
      </c>
      <c r="Q41" s="27"/>
      <c r="R41" s="27">
        <f t="shared" ref="R41" si="144">S41+T41+U41</f>
        <v>479558.37</v>
      </c>
      <c r="S41" s="27">
        <v>160854.41</v>
      </c>
      <c r="T41" s="27">
        <v>318703.96000000002</v>
      </c>
      <c r="U41" s="27"/>
      <c r="V41" s="27"/>
      <c r="W41" s="27">
        <v>942452.01</v>
      </c>
      <c r="X41" s="27"/>
      <c r="Y41" s="27"/>
      <c r="Z41" s="27">
        <v>46694.239999999998</v>
      </c>
      <c r="AA41" s="27">
        <f t="shared" ref="AA41" si="145">Z41+W41+V41+R41+Q41</f>
        <v>1468704.62</v>
      </c>
      <c r="AB41" s="27"/>
      <c r="AC41" s="27">
        <f t="shared" ref="AC41" si="146">AD41+AE41+AF41</f>
        <v>6935721.8200000003</v>
      </c>
      <c r="AD41" s="27">
        <v>3018680.9</v>
      </c>
      <c r="AE41" s="27">
        <v>3917040.92</v>
      </c>
      <c r="AF41" s="27"/>
      <c r="AG41" s="27"/>
      <c r="AH41" s="27">
        <v>17109128.809999999</v>
      </c>
      <c r="AI41" s="27"/>
      <c r="AJ41" s="27"/>
      <c r="AK41" s="27">
        <v>1600945.38</v>
      </c>
      <c r="AL41" s="27">
        <f t="shared" ref="AL41" si="147">AK41+AH41+AG41+AC41+AB41</f>
        <v>25645796.009999998</v>
      </c>
      <c r="AM41" s="27"/>
      <c r="AN41" s="27">
        <f t="shared" ref="AN41" si="148">AO41+AP41+AQ41</f>
        <v>2074849.52</v>
      </c>
      <c r="AO41" s="27">
        <v>908975.84</v>
      </c>
      <c r="AP41" s="27">
        <v>1165873.68</v>
      </c>
      <c r="AQ41" s="27"/>
      <c r="AR41" s="27"/>
      <c r="AS41" s="27">
        <v>7032141.9199999999</v>
      </c>
      <c r="AT41" s="27"/>
      <c r="AU41" s="27"/>
      <c r="AV41" s="27">
        <v>580342.69999999995</v>
      </c>
      <c r="AW41" s="27">
        <f t="shared" ref="AW41" si="149">AV41+AS41+AR41+AN41+AM41</f>
        <v>9687334.1400000006</v>
      </c>
      <c r="AX41" s="28">
        <f t="shared" si="11"/>
        <v>0</v>
      </c>
      <c r="AY41" s="29">
        <f t="shared" si="12"/>
        <v>25913192.989999998</v>
      </c>
      <c r="AZ41" s="29">
        <f t="shared" si="13"/>
        <v>11539272.99</v>
      </c>
      <c r="BA41" s="29">
        <f t="shared" si="14"/>
        <v>14373920</v>
      </c>
      <c r="BB41" s="29">
        <f t="shared" si="15"/>
        <v>0</v>
      </c>
      <c r="BC41" s="29">
        <f t="shared" si="16"/>
        <v>0</v>
      </c>
      <c r="BD41" s="29">
        <f t="shared" si="17"/>
        <v>72496308.5</v>
      </c>
      <c r="BE41" s="29">
        <f t="shared" si="18"/>
        <v>0</v>
      </c>
      <c r="BF41" s="29">
        <f t="shared" si="19"/>
        <v>0</v>
      </c>
      <c r="BG41" s="29">
        <f t="shared" si="20"/>
        <v>6670605.7600000007</v>
      </c>
      <c r="BH41" s="30">
        <f t="shared" si="29"/>
        <v>105080107.25</v>
      </c>
    </row>
    <row r="42" spans="1:60" s="25" customFormat="1" ht="15.75" customHeight="1" x14ac:dyDescent="0.25">
      <c r="A42" s="13">
        <v>1</v>
      </c>
      <c r="B42" s="20" t="s">
        <v>52</v>
      </c>
      <c r="C42" s="88">
        <v>18</v>
      </c>
      <c r="D42" s="88" t="s">
        <v>53</v>
      </c>
      <c r="E42" s="21" t="s">
        <v>18</v>
      </c>
      <c r="F42" s="21"/>
      <c r="G42" s="21"/>
      <c r="H42" s="21">
        <v>49934</v>
      </c>
      <c r="I42" s="21">
        <v>20451</v>
      </c>
      <c r="J42" s="21">
        <v>7872</v>
      </c>
      <c r="K42" s="21"/>
      <c r="L42" s="21"/>
      <c r="M42" s="21"/>
      <c r="N42" s="21"/>
      <c r="O42" s="21">
        <v>562</v>
      </c>
      <c r="P42" s="21"/>
      <c r="Q42" s="21"/>
      <c r="R42" s="21"/>
      <c r="S42" s="21">
        <v>1958</v>
      </c>
      <c r="T42" s="21">
        <v>802</v>
      </c>
      <c r="U42" s="21">
        <v>360</v>
      </c>
      <c r="V42" s="21"/>
      <c r="W42" s="21"/>
      <c r="X42" s="21"/>
      <c r="Y42" s="21"/>
      <c r="Z42" s="21">
        <v>16</v>
      </c>
      <c r="AA42" s="21"/>
      <c r="AB42" s="21"/>
      <c r="AC42" s="21"/>
      <c r="AD42" s="21">
        <v>23719</v>
      </c>
      <c r="AE42" s="21">
        <v>9714</v>
      </c>
      <c r="AF42" s="21">
        <v>4006</v>
      </c>
      <c r="AG42" s="21"/>
      <c r="AH42" s="21"/>
      <c r="AI42" s="21"/>
      <c r="AJ42" s="21"/>
      <c r="AK42" s="21">
        <v>272</v>
      </c>
      <c r="AL42" s="21"/>
      <c r="AM42" s="21"/>
      <c r="AN42" s="21"/>
      <c r="AO42" s="21">
        <v>9848</v>
      </c>
      <c r="AP42" s="21">
        <v>4033</v>
      </c>
      <c r="AQ42" s="21">
        <v>1622</v>
      </c>
      <c r="AR42" s="21"/>
      <c r="AS42" s="21"/>
      <c r="AT42" s="21"/>
      <c r="AU42" s="21"/>
      <c r="AV42" s="21">
        <v>140</v>
      </c>
      <c r="AW42" s="21"/>
      <c r="AX42" s="22">
        <f t="shared" si="11"/>
        <v>0</v>
      </c>
      <c r="AY42" s="23">
        <f t="shared" si="12"/>
        <v>0</v>
      </c>
      <c r="AZ42" s="23">
        <f t="shared" si="13"/>
        <v>85459</v>
      </c>
      <c r="BA42" s="23">
        <f t="shared" si="14"/>
        <v>35000</v>
      </c>
      <c r="BB42" s="23">
        <f t="shared" si="15"/>
        <v>13860</v>
      </c>
      <c r="BC42" s="23">
        <f t="shared" si="16"/>
        <v>0</v>
      </c>
      <c r="BD42" s="23">
        <f t="shared" si="17"/>
        <v>0</v>
      </c>
      <c r="BE42" s="23">
        <f t="shared" si="18"/>
        <v>0</v>
      </c>
      <c r="BF42" s="23">
        <f t="shared" si="19"/>
        <v>0</v>
      </c>
      <c r="BG42" s="23">
        <f t="shared" si="20"/>
        <v>990</v>
      </c>
      <c r="BH42" s="24"/>
    </row>
    <row r="43" spans="1:60" s="33" customFormat="1" ht="16.5" customHeight="1" x14ac:dyDescent="0.25">
      <c r="A43" s="13">
        <v>1</v>
      </c>
      <c r="B43" s="32"/>
      <c r="C43" s="89"/>
      <c r="D43" s="89"/>
      <c r="E43" s="27" t="s">
        <v>19</v>
      </c>
      <c r="F43" s="27"/>
      <c r="G43" s="27">
        <f t="shared" ref="G43" si="150">H43+I43+J43</f>
        <v>86314633.939600006</v>
      </c>
      <c r="H43" s="27">
        <v>33300936.260000002</v>
      </c>
      <c r="I43" s="27">
        <v>46628958.950000003</v>
      </c>
      <c r="J43" s="27">
        <v>6384738.7296000002</v>
      </c>
      <c r="K43" s="27"/>
      <c r="L43" s="27"/>
      <c r="M43" s="27"/>
      <c r="N43" s="27"/>
      <c r="O43" s="27">
        <v>8086980.4299999997</v>
      </c>
      <c r="P43" s="27">
        <f t="shared" ref="P43" si="151">O43+L43+K43+G43+F43</f>
        <v>94401614.369599998</v>
      </c>
      <c r="Q43" s="27"/>
      <c r="R43" s="27">
        <f t="shared" ref="R43" si="152">S43+T43+U43</f>
        <v>3419270.7171999998</v>
      </c>
      <c r="S43" s="27">
        <v>1305919.07</v>
      </c>
      <c r="T43" s="27">
        <v>1821092.48</v>
      </c>
      <c r="U43" s="27">
        <v>292259.16719999997</v>
      </c>
      <c r="V43" s="27"/>
      <c r="W43" s="27"/>
      <c r="X43" s="27"/>
      <c r="Y43" s="27"/>
      <c r="Z43" s="27">
        <v>213564.62</v>
      </c>
      <c r="AA43" s="27">
        <f t="shared" ref="AA43" si="153">Z43+W43+V43+R43+Q43</f>
        <v>3632835.3372</v>
      </c>
      <c r="AB43" s="27"/>
      <c r="AC43" s="27">
        <f t="shared" ref="AC43" si="154">AD43+AE43+AF43</f>
        <v>41151606.9208</v>
      </c>
      <c r="AD43" s="27">
        <v>15818378.1</v>
      </c>
      <c r="AE43" s="27">
        <v>22084655.77</v>
      </c>
      <c r="AF43" s="27">
        <v>3248573.0507999999</v>
      </c>
      <c r="AG43" s="27"/>
      <c r="AH43" s="27"/>
      <c r="AI43" s="27"/>
      <c r="AJ43" s="27"/>
      <c r="AK43" s="27">
        <v>3958064.36</v>
      </c>
      <c r="AL43" s="27">
        <f t="shared" ref="AL43" si="155">AK43+AH43+AG43+AC43+AB43</f>
        <v>45109671.2808</v>
      </c>
      <c r="AM43" s="27"/>
      <c r="AN43" s="27">
        <f t="shared" ref="AN43" si="156">AO43+AP43+AQ43</f>
        <v>17046485.632399999</v>
      </c>
      <c r="AO43" s="27">
        <v>6567154.96</v>
      </c>
      <c r="AP43" s="27">
        <v>9164164.4199999999</v>
      </c>
      <c r="AQ43" s="27">
        <v>1315166.2523999999</v>
      </c>
      <c r="AR43" s="27"/>
      <c r="AS43" s="27"/>
      <c r="AT43" s="27"/>
      <c r="AU43" s="27"/>
      <c r="AV43" s="27">
        <v>1979032.18</v>
      </c>
      <c r="AW43" s="27">
        <f t="shared" ref="AW43" si="157">AV43+AS43+AR43+AN43+AM43</f>
        <v>19025517.812399998</v>
      </c>
      <c r="AX43" s="28">
        <f t="shared" si="11"/>
        <v>0</v>
      </c>
      <c r="AY43" s="29">
        <f t="shared" si="12"/>
        <v>147931997.21000001</v>
      </c>
      <c r="AZ43" s="29">
        <f t="shared" si="13"/>
        <v>56992388.390000001</v>
      </c>
      <c r="BA43" s="29">
        <f t="shared" si="14"/>
        <v>79698871.620000005</v>
      </c>
      <c r="BB43" s="29">
        <f t="shared" si="15"/>
        <v>11240737.199999999</v>
      </c>
      <c r="BC43" s="29">
        <f t="shared" si="16"/>
        <v>0</v>
      </c>
      <c r="BD43" s="29">
        <f t="shared" si="17"/>
        <v>0</v>
      </c>
      <c r="BE43" s="29">
        <f t="shared" si="18"/>
        <v>0</v>
      </c>
      <c r="BF43" s="29">
        <f t="shared" si="19"/>
        <v>0</v>
      </c>
      <c r="BG43" s="29">
        <f t="shared" si="20"/>
        <v>14237641.59</v>
      </c>
      <c r="BH43" s="30">
        <f t="shared" si="29"/>
        <v>162169638.80000001</v>
      </c>
    </row>
    <row r="44" spans="1:60" s="25" customFormat="1" ht="19.5" customHeight="1" x14ac:dyDescent="0.25">
      <c r="A44" s="13">
        <v>1</v>
      </c>
      <c r="B44" s="20" t="s">
        <v>54</v>
      </c>
      <c r="C44" s="88">
        <v>19</v>
      </c>
      <c r="D44" s="88" t="s">
        <v>55</v>
      </c>
      <c r="E44" s="21" t="s">
        <v>18</v>
      </c>
      <c r="F44" s="21"/>
      <c r="G44" s="21"/>
      <c r="H44" s="21">
        <v>58717</v>
      </c>
      <c r="I44" s="21">
        <v>26996</v>
      </c>
      <c r="J44" s="21">
        <v>19897</v>
      </c>
      <c r="K44" s="21"/>
      <c r="L44" s="21"/>
      <c r="M44" s="21"/>
      <c r="N44" s="21"/>
      <c r="O44" s="21">
        <v>1526</v>
      </c>
      <c r="P44" s="21"/>
      <c r="Q44" s="21"/>
      <c r="R44" s="21"/>
      <c r="S44" s="21">
        <v>935</v>
      </c>
      <c r="T44" s="21">
        <v>430</v>
      </c>
      <c r="U44" s="21">
        <v>229</v>
      </c>
      <c r="V44" s="21"/>
      <c r="W44" s="21"/>
      <c r="X44" s="21"/>
      <c r="Y44" s="21"/>
      <c r="Z44" s="21">
        <v>24</v>
      </c>
      <c r="AA44" s="21"/>
      <c r="AB44" s="21"/>
      <c r="AC44" s="21"/>
      <c r="AD44" s="21">
        <v>8250</v>
      </c>
      <c r="AE44" s="21">
        <v>3793</v>
      </c>
      <c r="AF44" s="21">
        <v>1372</v>
      </c>
      <c r="AG44" s="21"/>
      <c r="AH44" s="21"/>
      <c r="AI44" s="21"/>
      <c r="AJ44" s="21"/>
      <c r="AK44" s="21">
        <v>156</v>
      </c>
      <c r="AL44" s="21"/>
      <c r="AM44" s="21"/>
      <c r="AN44" s="21"/>
      <c r="AO44" s="21">
        <v>6048</v>
      </c>
      <c r="AP44" s="21">
        <v>2781</v>
      </c>
      <c r="AQ44" s="21">
        <v>1372</v>
      </c>
      <c r="AR44" s="21"/>
      <c r="AS44" s="21"/>
      <c r="AT44" s="21"/>
      <c r="AU44" s="21"/>
      <c r="AV44" s="21">
        <v>94</v>
      </c>
      <c r="AW44" s="21"/>
      <c r="AX44" s="22">
        <f t="shared" si="11"/>
        <v>0</v>
      </c>
      <c r="AY44" s="23">
        <f t="shared" si="12"/>
        <v>0</v>
      </c>
      <c r="AZ44" s="23">
        <f t="shared" si="13"/>
        <v>73950</v>
      </c>
      <c r="BA44" s="23">
        <f t="shared" si="14"/>
        <v>34000</v>
      </c>
      <c r="BB44" s="23">
        <f t="shared" si="15"/>
        <v>22870</v>
      </c>
      <c r="BC44" s="23">
        <f t="shared" si="16"/>
        <v>0</v>
      </c>
      <c r="BD44" s="23">
        <f t="shared" si="17"/>
        <v>0</v>
      </c>
      <c r="BE44" s="23">
        <f t="shared" si="18"/>
        <v>0</v>
      </c>
      <c r="BF44" s="23">
        <f t="shared" si="19"/>
        <v>0</v>
      </c>
      <c r="BG44" s="23">
        <f t="shared" si="20"/>
        <v>1800</v>
      </c>
      <c r="BH44" s="24"/>
    </row>
    <row r="45" spans="1:60" s="33" customFormat="1" ht="18.600000000000001" customHeight="1" x14ac:dyDescent="0.25">
      <c r="A45" s="13">
        <v>1</v>
      </c>
      <c r="B45" s="32"/>
      <c r="C45" s="89"/>
      <c r="D45" s="89"/>
      <c r="E45" s="27" t="s">
        <v>19</v>
      </c>
      <c r="F45" s="27"/>
      <c r="G45" s="27">
        <f t="shared" ref="G45" si="158">H45+I45+J45</f>
        <v>93727341.898000002</v>
      </c>
      <c r="H45" s="27">
        <v>39355858.649999999</v>
      </c>
      <c r="I45" s="27">
        <v>38234699.409999996</v>
      </c>
      <c r="J45" s="27">
        <v>16136783.838</v>
      </c>
      <c r="K45" s="27"/>
      <c r="L45" s="27"/>
      <c r="M45" s="27"/>
      <c r="N45" s="27"/>
      <c r="O45" s="27">
        <v>24783931.329999998</v>
      </c>
      <c r="P45" s="27">
        <f t="shared" ref="P45" si="159">O45+L45+K45+G45+F45</f>
        <v>118511273.228</v>
      </c>
      <c r="Q45" s="27"/>
      <c r="R45" s="27">
        <f t="shared" ref="R45" si="160">S45+T45+U45</f>
        <v>1420555.9939999999</v>
      </c>
      <c r="S45" s="27">
        <v>626461.09</v>
      </c>
      <c r="T45" s="27">
        <v>608614.63</v>
      </c>
      <c r="U45" s="27">
        <v>185480.27399999998</v>
      </c>
      <c r="V45" s="27"/>
      <c r="W45" s="27"/>
      <c r="X45" s="27"/>
      <c r="Y45" s="27"/>
      <c r="Z45" s="27">
        <v>411595.54</v>
      </c>
      <c r="AA45" s="27">
        <f t="shared" ref="AA45" si="161">Z45+W45+V45+R45+Q45</f>
        <v>1832151.534</v>
      </c>
      <c r="AB45" s="27"/>
      <c r="AC45" s="27">
        <f t="shared" ref="AC45" si="162">AD45+AE45+AF45</f>
        <v>12014697.233999999</v>
      </c>
      <c r="AD45" s="27">
        <v>5529671.7000000002</v>
      </c>
      <c r="AE45" s="27">
        <v>5372143.8899999997</v>
      </c>
      <c r="AF45" s="27">
        <v>1112881.6439999999</v>
      </c>
      <c r="AG45" s="27"/>
      <c r="AH45" s="27"/>
      <c r="AI45" s="27"/>
      <c r="AJ45" s="27"/>
      <c r="AK45" s="27">
        <v>2645971.3199999998</v>
      </c>
      <c r="AL45" s="27">
        <f t="shared" ref="AL45" si="163">AK45+AH45+AG45+AC45+AB45</f>
        <v>14660668.554</v>
      </c>
      <c r="AM45" s="27"/>
      <c r="AN45" s="27">
        <f t="shared" ref="AN45" si="164">AO45+AP45+AQ45</f>
        <v>9106120.6439999994</v>
      </c>
      <c r="AO45" s="27">
        <v>4054369.4</v>
      </c>
      <c r="AP45" s="27">
        <v>3938869.6</v>
      </c>
      <c r="AQ45" s="27">
        <v>1112881.6439999999</v>
      </c>
      <c r="AR45" s="27"/>
      <c r="AS45" s="27"/>
      <c r="AT45" s="27"/>
      <c r="AU45" s="27"/>
      <c r="AV45" s="27">
        <v>1558183.11</v>
      </c>
      <c r="AW45" s="27">
        <f t="shared" ref="AW45" si="165">AV45+AS45+AR45+AN45+AM45</f>
        <v>10664303.753999999</v>
      </c>
      <c r="AX45" s="28">
        <f t="shared" si="11"/>
        <v>0</v>
      </c>
      <c r="AY45" s="29">
        <f t="shared" si="12"/>
        <v>116268715.77</v>
      </c>
      <c r="AZ45" s="29">
        <f t="shared" si="13"/>
        <v>49566360.839999996</v>
      </c>
      <c r="BA45" s="29">
        <f t="shared" si="14"/>
        <v>48154327.530000001</v>
      </c>
      <c r="BB45" s="29">
        <f t="shared" si="15"/>
        <v>18548027.399999999</v>
      </c>
      <c r="BC45" s="29">
        <f t="shared" si="16"/>
        <v>0</v>
      </c>
      <c r="BD45" s="29">
        <f t="shared" si="17"/>
        <v>0</v>
      </c>
      <c r="BE45" s="29">
        <f t="shared" si="18"/>
        <v>0</v>
      </c>
      <c r="BF45" s="29">
        <f t="shared" si="19"/>
        <v>0</v>
      </c>
      <c r="BG45" s="29">
        <f t="shared" si="20"/>
        <v>29399681.299999997</v>
      </c>
      <c r="BH45" s="30">
        <f t="shared" si="29"/>
        <v>145668397.06999999</v>
      </c>
    </row>
    <row r="46" spans="1:60" s="25" customFormat="1" ht="16.5" customHeight="1" x14ac:dyDescent="0.25">
      <c r="A46" s="13">
        <v>1</v>
      </c>
      <c r="B46" s="20" t="s">
        <v>56</v>
      </c>
      <c r="C46" s="88">
        <v>20</v>
      </c>
      <c r="D46" s="88" t="s">
        <v>57</v>
      </c>
      <c r="E46" s="21" t="s">
        <v>18</v>
      </c>
      <c r="F46" s="21"/>
      <c r="G46" s="21"/>
      <c r="H46" s="21">
        <v>49070</v>
      </c>
      <c r="I46" s="21">
        <v>23880</v>
      </c>
      <c r="J46" s="21">
        <v>9199</v>
      </c>
      <c r="K46" s="21"/>
      <c r="L46" s="21"/>
      <c r="M46" s="21"/>
      <c r="N46" s="21"/>
      <c r="O46" s="21">
        <v>528</v>
      </c>
      <c r="P46" s="21"/>
      <c r="Q46" s="21"/>
      <c r="R46" s="21"/>
      <c r="S46" s="21">
        <v>1784</v>
      </c>
      <c r="T46" s="21">
        <v>868</v>
      </c>
      <c r="U46" s="21">
        <v>288</v>
      </c>
      <c r="V46" s="21"/>
      <c r="W46" s="21"/>
      <c r="X46" s="21"/>
      <c r="Y46" s="21"/>
      <c r="Z46" s="21">
        <v>24</v>
      </c>
      <c r="AA46" s="21"/>
      <c r="AB46" s="21"/>
      <c r="AC46" s="21"/>
      <c r="AD46" s="21">
        <v>11695</v>
      </c>
      <c r="AE46" s="21">
        <v>5692</v>
      </c>
      <c r="AF46" s="21">
        <v>2485</v>
      </c>
      <c r="AG46" s="21"/>
      <c r="AH46" s="21"/>
      <c r="AI46" s="21"/>
      <c r="AJ46" s="21"/>
      <c r="AK46" s="21">
        <v>120</v>
      </c>
      <c r="AL46" s="21"/>
      <c r="AM46" s="21"/>
      <c r="AN46" s="21"/>
      <c r="AO46" s="21">
        <v>9369</v>
      </c>
      <c r="AP46" s="21">
        <v>4560</v>
      </c>
      <c r="AQ46" s="67">
        <v>1758</v>
      </c>
      <c r="AR46" s="21"/>
      <c r="AS46" s="21"/>
      <c r="AT46" s="21"/>
      <c r="AU46" s="21"/>
      <c r="AV46" s="21">
        <v>100</v>
      </c>
      <c r="AW46" s="21"/>
      <c r="AX46" s="22">
        <f t="shared" si="11"/>
        <v>0</v>
      </c>
      <c r="AY46" s="23">
        <f t="shared" si="12"/>
        <v>0</v>
      </c>
      <c r="AZ46" s="23">
        <f t="shared" si="13"/>
        <v>71918</v>
      </c>
      <c r="BA46" s="23">
        <f t="shared" si="14"/>
        <v>35000</v>
      </c>
      <c r="BB46" s="23">
        <f t="shared" si="15"/>
        <v>13730</v>
      </c>
      <c r="BC46" s="23">
        <f t="shared" si="16"/>
        <v>0</v>
      </c>
      <c r="BD46" s="23">
        <f t="shared" si="17"/>
        <v>0</v>
      </c>
      <c r="BE46" s="23">
        <f t="shared" si="18"/>
        <v>0</v>
      </c>
      <c r="BF46" s="23">
        <f t="shared" si="19"/>
        <v>0</v>
      </c>
      <c r="BG46" s="23">
        <f t="shared" si="20"/>
        <v>772</v>
      </c>
      <c r="BH46" s="24"/>
    </row>
    <row r="47" spans="1:60" s="33" customFormat="1" ht="17.25" customHeight="1" x14ac:dyDescent="0.25">
      <c r="A47" s="13">
        <v>1</v>
      </c>
      <c r="B47" s="32"/>
      <c r="C47" s="89"/>
      <c r="D47" s="89"/>
      <c r="E47" s="27" t="s">
        <v>19</v>
      </c>
      <c r="F47" s="27"/>
      <c r="G47" s="27">
        <f t="shared" ref="G47" si="166">H47+I47+J47</f>
        <v>76981608.292000011</v>
      </c>
      <c r="H47" s="27">
        <v>31695215.710000001</v>
      </c>
      <c r="I47" s="27">
        <v>37825738.5</v>
      </c>
      <c r="J47" s="27">
        <v>7460654.0819999995</v>
      </c>
      <c r="K47" s="27"/>
      <c r="L47" s="27"/>
      <c r="M47" s="27"/>
      <c r="N47" s="27"/>
      <c r="O47" s="27">
        <v>7700439.96</v>
      </c>
      <c r="P47" s="27">
        <f t="shared" ref="P47" si="167">O47+L47+K47+G47+F47</f>
        <v>84682048.252000004</v>
      </c>
      <c r="Q47" s="27"/>
      <c r="R47" s="27">
        <f t="shared" ref="R47" si="168">S47+T47+U47</f>
        <v>2761260.6466000001</v>
      </c>
      <c r="S47" s="27">
        <v>1152272.71</v>
      </c>
      <c r="T47" s="27">
        <v>1375146.54</v>
      </c>
      <c r="U47" s="27">
        <v>233841.39660000001</v>
      </c>
      <c r="V47" s="27"/>
      <c r="W47" s="27"/>
      <c r="X47" s="27"/>
      <c r="Y47" s="27"/>
      <c r="Z47" s="27">
        <v>300885.5</v>
      </c>
      <c r="AA47" s="27">
        <f t="shared" ref="AA47" si="169">Z47+W47+V47+R47+Q47</f>
        <v>3062146.1466000001</v>
      </c>
      <c r="AB47" s="27"/>
      <c r="AC47" s="27">
        <f t="shared" ref="AC47" si="170">AD47+AE47+AF47</f>
        <v>18584754.3226</v>
      </c>
      <c r="AD47" s="27">
        <v>7554073.5700000003</v>
      </c>
      <c r="AE47" s="27">
        <v>9015190.6199999992</v>
      </c>
      <c r="AF47" s="27">
        <v>2015490.1326000001</v>
      </c>
      <c r="AG47" s="27"/>
      <c r="AH47" s="27"/>
      <c r="AI47" s="27"/>
      <c r="AJ47" s="27"/>
      <c r="AK47" s="27">
        <v>1682730.01</v>
      </c>
      <c r="AL47" s="27">
        <f t="shared" ref="AL47" si="171">AK47+AH47+AG47+AC47+AB47</f>
        <v>20267484.332600001</v>
      </c>
      <c r="AM47" s="27"/>
      <c r="AN47" s="27">
        <f t="shared" ref="AN47" si="172">AO47+AP47+AQ47</f>
        <v>14699911.638800001</v>
      </c>
      <c r="AO47" s="27">
        <v>6052003.7800000003</v>
      </c>
      <c r="AP47" s="27">
        <v>7222588.8700000001</v>
      </c>
      <c r="AQ47" s="27">
        <v>1425318.9887999999</v>
      </c>
      <c r="AR47" s="27"/>
      <c r="AS47" s="27"/>
      <c r="AT47" s="27"/>
      <c r="AU47" s="27"/>
      <c r="AV47" s="27">
        <v>1459851.86</v>
      </c>
      <c r="AW47" s="27">
        <f t="shared" ref="AW47" si="173">AV47+AS47+AR47+AN47+AM47</f>
        <v>16159763.4988</v>
      </c>
      <c r="AX47" s="28">
        <f t="shared" si="11"/>
        <v>0</v>
      </c>
      <c r="AY47" s="29">
        <f t="shared" si="12"/>
        <v>113027534.90000001</v>
      </c>
      <c r="AZ47" s="29">
        <f t="shared" si="13"/>
        <v>46453565.770000003</v>
      </c>
      <c r="BA47" s="29">
        <f t="shared" si="14"/>
        <v>55438664.530000001</v>
      </c>
      <c r="BB47" s="29">
        <f t="shared" si="15"/>
        <v>11135304.6</v>
      </c>
      <c r="BC47" s="29">
        <f t="shared" si="16"/>
        <v>0</v>
      </c>
      <c r="BD47" s="29">
        <f t="shared" si="17"/>
        <v>0</v>
      </c>
      <c r="BE47" s="29">
        <f t="shared" si="18"/>
        <v>0</v>
      </c>
      <c r="BF47" s="29">
        <f t="shared" si="19"/>
        <v>0</v>
      </c>
      <c r="BG47" s="29">
        <f t="shared" si="20"/>
        <v>11143907.33</v>
      </c>
      <c r="BH47" s="30">
        <f t="shared" si="29"/>
        <v>124171442.23</v>
      </c>
    </row>
    <row r="48" spans="1:60" s="25" customFormat="1" ht="18.75" customHeight="1" x14ac:dyDescent="0.25">
      <c r="A48" s="13">
        <v>1</v>
      </c>
      <c r="B48" s="20" t="s">
        <v>58</v>
      </c>
      <c r="C48" s="88">
        <v>21</v>
      </c>
      <c r="D48" s="88" t="s">
        <v>59</v>
      </c>
      <c r="E48" s="21" t="s">
        <v>18</v>
      </c>
      <c r="F48" s="21"/>
      <c r="G48" s="21"/>
      <c r="H48" s="21">
        <v>53861</v>
      </c>
      <c r="I48" s="21">
        <v>20552</v>
      </c>
      <c r="J48" s="21">
        <v>6736</v>
      </c>
      <c r="K48" s="21"/>
      <c r="L48" s="21"/>
      <c r="M48" s="21"/>
      <c r="N48" s="21"/>
      <c r="O48" s="21">
        <v>624</v>
      </c>
      <c r="P48" s="21"/>
      <c r="Q48" s="21"/>
      <c r="R48" s="21"/>
      <c r="S48" s="21">
        <v>1315</v>
      </c>
      <c r="T48" s="21">
        <v>502</v>
      </c>
      <c r="U48" s="21">
        <v>164</v>
      </c>
      <c r="V48" s="21"/>
      <c r="W48" s="21"/>
      <c r="X48" s="21"/>
      <c r="Y48" s="21"/>
      <c r="Z48" s="21">
        <v>8</v>
      </c>
      <c r="AA48" s="21"/>
      <c r="AB48" s="21"/>
      <c r="AC48" s="21"/>
      <c r="AD48" s="21">
        <v>15801</v>
      </c>
      <c r="AE48" s="21">
        <v>6029</v>
      </c>
      <c r="AF48" s="21">
        <v>2208</v>
      </c>
      <c r="AG48" s="21"/>
      <c r="AH48" s="21"/>
      <c r="AI48" s="21"/>
      <c r="AJ48" s="21"/>
      <c r="AK48" s="21">
        <v>182</v>
      </c>
      <c r="AL48" s="21"/>
      <c r="AM48" s="21"/>
      <c r="AN48" s="21"/>
      <c r="AO48" s="21">
        <v>7643</v>
      </c>
      <c r="AP48" s="21">
        <v>2917</v>
      </c>
      <c r="AQ48" s="21">
        <v>1160</v>
      </c>
      <c r="AR48" s="21"/>
      <c r="AS48" s="21"/>
      <c r="AT48" s="21"/>
      <c r="AU48" s="21"/>
      <c r="AV48" s="21">
        <v>86</v>
      </c>
      <c r="AW48" s="21"/>
      <c r="AX48" s="22">
        <f t="shared" si="11"/>
        <v>0</v>
      </c>
      <c r="AY48" s="23">
        <f t="shared" si="12"/>
        <v>0</v>
      </c>
      <c r="AZ48" s="23">
        <f t="shared" si="13"/>
        <v>78620</v>
      </c>
      <c r="BA48" s="23">
        <f t="shared" si="14"/>
        <v>30000</v>
      </c>
      <c r="BB48" s="23">
        <f t="shared" si="15"/>
        <v>10268</v>
      </c>
      <c r="BC48" s="23">
        <f t="shared" si="16"/>
        <v>0</v>
      </c>
      <c r="BD48" s="23">
        <f t="shared" si="17"/>
        <v>0</v>
      </c>
      <c r="BE48" s="23">
        <f t="shared" si="18"/>
        <v>0</v>
      </c>
      <c r="BF48" s="23">
        <f t="shared" si="19"/>
        <v>0</v>
      </c>
      <c r="BG48" s="23">
        <f t="shared" si="20"/>
        <v>900</v>
      </c>
      <c r="BH48" s="24"/>
    </row>
    <row r="49" spans="1:60" s="33" customFormat="1" ht="15.75" customHeight="1" x14ac:dyDescent="0.25">
      <c r="A49" s="13">
        <v>1</v>
      </c>
      <c r="B49" s="32"/>
      <c r="C49" s="89"/>
      <c r="D49" s="89"/>
      <c r="E49" s="27" t="s">
        <v>19</v>
      </c>
      <c r="F49" s="27"/>
      <c r="G49" s="27">
        <f t="shared" ref="G49" si="174">H49+I49+J49</f>
        <v>77469911.314160004</v>
      </c>
      <c r="H49" s="27">
        <v>33393329.879999999</v>
      </c>
      <c r="I49" s="27">
        <v>38613706.43</v>
      </c>
      <c r="J49" s="27">
        <v>5462875.0041599991</v>
      </c>
      <c r="K49" s="27"/>
      <c r="L49" s="27"/>
      <c r="M49" s="27"/>
      <c r="N49" s="27"/>
      <c r="O49" s="27">
        <v>9037814.1199999992</v>
      </c>
      <c r="P49" s="27">
        <f t="shared" ref="P49" si="175">O49+L49+K49+G49+F49</f>
        <v>86507725.434160009</v>
      </c>
      <c r="Q49" s="27"/>
      <c r="R49" s="27">
        <f t="shared" ref="R49" si="176">S49+T49+U49</f>
        <v>1890809.04376</v>
      </c>
      <c r="S49" s="27">
        <v>815073.88</v>
      </c>
      <c r="T49" s="27">
        <v>942494.31</v>
      </c>
      <c r="U49" s="27">
        <v>133240.85376</v>
      </c>
      <c r="V49" s="27"/>
      <c r="W49" s="27"/>
      <c r="X49" s="27"/>
      <c r="Y49" s="27"/>
      <c r="Z49" s="27">
        <v>116868.29</v>
      </c>
      <c r="AA49" s="27">
        <f t="shared" ref="AA49" si="177">Z49+W49+V49+R49+Q49</f>
        <v>2007677.3337600001</v>
      </c>
      <c r="AB49" s="27"/>
      <c r="AC49" s="27">
        <f t="shared" ref="AC49" si="178">AD49+AE49+AF49</f>
        <v>22914529.582399998</v>
      </c>
      <c r="AD49" s="27">
        <v>9796323.5700000003</v>
      </c>
      <c r="AE49" s="27">
        <v>11327782.039999999</v>
      </c>
      <c r="AF49" s="27">
        <v>1790423.9723999999</v>
      </c>
      <c r="AG49" s="27"/>
      <c r="AH49" s="27"/>
      <c r="AI49" s="27"/>
      <c r="AJ49" s="27"/>
      <c r="AK49" s="27">
        <v>2597073.02</v>
      </c>
      <c r="AL49" s="27">
        <f t="shared" ref="AL49" si="179">AK49+AH49+AG49+AC49+AB49</f>
        <v>25511602.602399997</v>
      </c>
      <c r="AM49" s="27"/>
      <c r="AN49" s="27">
        <f t="shared" ref="AN49" si="180">AO49+AP49+AQ49</f>
        <v>11160207.38968</v>
      </c>
      <c r="AO49" s="27">
        <v>4739160.63</v>
      </c>
      <c r="AP49" s="27">
        <v>5480033.2300000004</v>
      </c>
      <c r="AQ49" s="27">
        <v>941013.52967999992</v>
      </c>
      <c r="AR49" s="27"/>
      <c r="AS49" s="27"/>
      <c r="AT49" s="27"/>
      <c r="AU49" s="27"/>
      <c r="AV49" s="27">
        <v>1233609.69</v>
      </c>
      <c r="AW49" s="27">
        <f t="shared" ref="AW49" si="181">AV49+AS49+AR49+AN49+AM49</f>
        <v>12393817.07968</v>
      </c>
      <c r="AX49" s="28">
        <f t="shared" si="11"/>
        <v>0</v>
      </c>
      <c r="AY49" s="29">
        <f t="shared" si="12"/>
        <v>113435457.33000001</v>
      </c>
      <c r="AZ49" s="29">
        <f t="shared" si="13"/>
        <v>48743887.960000001</v>
      </c>
      <c r="BA49" s="29">
        <f t="shared" si="14"/>
        <v>56364016.009999998</v>
      </c>
      <c r="BB49" s="29">
        <f t="shared" si="15"/>
        <v>8327553.3599999994</v>
      </c>
      <c r="BC49" s="29">
        <f t="shared" si="16"/>
        <v>0</v>
      </c>
      <c r="BD49" s="29">
        <f t="shared" si="17"/>
        <v>0</v>
      </c>
      <c r="BE49" s="29">
        <f t="shared" si="18"/>
        <v>0</v>
      </c>
      <c r="BF49" s="29">
        <f t="shared" si="19"/>
        <v>0</v>
      </c>
      <c r="BG49" s="29">
        <f t="shared" si="20"/>
        <v>12985365.119999999</v>
      </c>
      <c r="BH49" s="30">
        <f t="shared" si="29"/>
        <v>126420822.45000002</v>
      </c>
    </row>
    <row r="50" spans="1:60" s="25" customFormat="1" ht="18.75" customHeight="1" x14ac:dyDescent="0.25">
      <c r="A50" s="13">
        <v>1</v>
      </c>
      <c r="B50" s="20" t="s">
        <v>60</v>
      </c>
      <c r="C50" s="88">
        <v>22</v>
      </c>
      <c r="D50" s="88" t="s">
        <v>61</v>
      </c>
      <c r="E50" s="21" t="s">
        <v>18</v>
      </c>
      <c r="F50" s="21"/>
      <c r="G50" s="21"/>
      <c r="H50" s="21">
        <v>3211</v>
      </c>
      <c r="I50" s="21">
        <v>16070</v>
      </c>
      <c r="J50" s="21"/>
      <c r="K50" s="21"/>
      <c r="L50" s="21"/>
      <c r="M50" s="21"/>
      <c r="N50" s="21"/>
      <c r="O50" s="21"/>
      <c r="P50" s="21"/>
      <c r="Q50" s="21"/>
      <c r="R50" s="21"/>
      <c r="S50" s="21">
        <v>187</v>
      </c>
      <c r="T50" s="21">
        <v>1046</v>
      </c>
      <c r="U50" s="21"/>
      <c r="V50" s="21"/>
      <c r="W50" s="21"/>
      <c r="X50" s="21"/>
      <c r="Y50" s="21"/>
      <c r="Z50" s="21"/>
      <c r="AA50" s="21"/>
      <c r="AB50" s="21"/>
      <c r="AC50" s="21"/>
      <c r="AD50" s="21">
        <v>1454</v>
      </c>
      <c r="AE50" s="21">
        <v>5812</v>
      </c>
      <c r="AF50" s="21"/>
      <c r="AG50" s="21"/>
      <c r="AH50" s="21"/>
      <c r="AI50" s="21"/>
      <c r="AJ50" s="21"/>
      <c r="AK50" s="21"/>
      <c r="AL50" s="21"/>
      <c r="AM50" s="21"/>
      <c r="AN50" s="21"/>
      <c r="AO50" s="21">
        <v>4067</v>
      </c>
      <c r="AP50" s="21">
        <v>6130.8235294117658</v>
      </c>
      <c r="AQ50" s="21"/>
      <c r="AR50" s="21"/>
      <c r="AS50" s="21"/>
      <c r="AT50" s="21"/>
      <c r="AU50" s="21"/>
      <c r="AV50" s="21"/>
      <c r="AW50" s="21"/>
      <c r="AX50" s="22">
        <f t="shared" si="11"/>
        <v>0</v>
      </c>
      <c r="AY50" s="23">
        <f t="shared" si="12"/>
        <v>0</v>
      </c>
      <c r="AZ50" s="23">
        <f t="shared" si="13"/>
        <v>8919</v>
      </c>
      <c r="BA50" s="23">
        <f t="shared" si="14"/>
        <v>29058.823529411766</v>
      </c>
      <c r="BB50" s="23">
        <f t="shared" si="15"/>
        <v>0</v>
      </c>
      <c r="BC50" s="23">
        <f t="shared" si="16"/>
        <v>0</v>
      </c>
      <c r="BD50" s="23">
        <f t="shared" si="17"/>
        <v>0</v>
      </c>
      <c r="BE50" s="23">
        <f t="shared" si="18"/>
        <v>0</v>
      </c>
      <c r="BF50" s="23">
        <f t="shared" si="19"/>
        <v>0</v>
      </c>
      <c r="BG50" s="23">
        <f t="shared" si="20"/>
        <v>0</v>
      </c>
      <c r="BH50" s="24"/>
    </row>
    <row r="51" spans="1:60" s="33" customFormat="1" ht="19.5" customHeight="1" x14ac:dyDescent="0.25">
      <c r="A51" s="13">
        <v>1</v>
      </c>
      <c r="B51" s="32"/>
      <c r="C51" s="89"/>
      <c r="D51" s="89"/>
      <c r="E51" s="27" t="s">
        <v>19</v>
      </c>
      <c r="F51" s="27"/>
      <c r="G51" s="27">
        <f t="shared" ref="G51" si="182">H51+I51+J51</f>
        <v>28800803.3004</v>
      </c>
      <c r="H51" s="27">
        <v>1718905.7304000002</v>
      </c>
      <c r="I51" s="27">
        <v>27081897.57</v>
      </c>
      <c r="J51" s="27"/>
      <c r="K51" s="27"/>
      <c r="L51" s="27"/>
      <c r="M51" s="27"/>
      <c r="N51" s="27"/>
      <c r="O51" s="27"/>
      <c r="P51" s="27">
        <f t="shared" ref="P51" si="183">O51+L51+K51+G51+F51</f>
        <v>28800803.3004</v>
      </c>
      <c r="Q51" s="27"/>
      <c r="R51" s="27">
        <f t="shared" ref="R51" si="184">S51+T51+U51</f>
        <v>1863286.34094</v>
      </c>
      <c r="S51" s="27">
        <v>100269.50094000003</v>
      </c>
      <c r="T51" s="27">
        <v>1763016.84</v>
      </c>
      <c r="U51" s="27"/>
      <c r="V51" s="27"/>
      <c r="W51" s="27"/>
      <c r="X51" s="27"/>
      <c r="Y51" s="27"/>
      <c r="Z51" s="27"/>
      <c r="AA51" s="27">
        <f t="shared" ref="AA51" si="185">Z51+W51+V51+R51+Q51</f>
        <v>1863286.34094</v>
      </c>
      <c r="AB51" s="27"/>
      <c r="AC51" s="27">
        <f t="shared" ref="AC51" si="186">AD51+AE51+AF51</f>
        <v>10572820.316819999</v>
      </c>
      <c r="AD51" s="27">
        <v>778282.31682000007</v>
      </c>
      <c r="AE51" s="27">
        <v>9794538</v>
      </c>
      <c r="AF51" s="27"/>
      <c r="AG51" s="27"/>
      <c r="AH51" s="27"/>
      <c r="AI51" s="27"/>
      <c r="AJ51" s="27"/>
      <c r="AK51" s="27"/>
      <c r="AL51" s="27">
        <f t="shared" ref="AL51" si="187">AK51+AH51+AG51+AC51+AB51</f>
        <v>10572820.316819999</v>
      </c>
      <c r="AM51" s="27"/>
      <c r="AN51" s="27">
        <f t="shared" ref="AN51" si="188">AO51+AP51+AQ51</f>
        <v>12510518.181840003</v>
      </c>
      <c r="AO51" s="27">
        <v>2177280.5918400004</v>
      </c>
      <c r="AP51" s="27">
        <v>10333237.590000002</v>
      </c>
      <c r="AQ51" s="27"/>
      <c r="AR51" s="27"/>
      <c r="AS51" s="27"/>
      <c r="AT51" s="27"/>
      <c r="AU51" s="27"/>
      <c r="AV51" s="27"/>
      <c r="AW51" s="27">
        <f t="shared" ref="AW51" si="189">AV51+AS51+AR51+AN51+AM51</f>
        <v>12510518.181840003</v>
      </c>
      <c r="AX51" s="28">
        <f t="shared" si="11"/>
        <v>0</v>
      </c>
      <c r="AY51" s="29">
        <f t="shared" si="12"/>
        <v>53747428.140000001</v>
      </c>
      <c r="AZ51" s="29">
        <f t="shared" si="13"/>
        <v>4774738.1400000006</v>
      </c>
      <c r="BA51" s="29">
        <f t="shared" si="14"/>
        <v>48972690</v>
      </c>
      <c r="BB51" s="29">
        <f t="shared" si="15"/>
        <v>0</v>
      </c>
      <c r="BC51" s="29">
        <f t="shared" si="16"/>
        <v>0</v>
      </c>
      <c r="BD51" s="29">
        <f t="shared" si="17"/>
        <v>0</v>
      </c>
      <c r="BE51" s="29">
        <f t="shared" si="18"/>
        <v>0</v>
      </c>
      <c r="BF51" s="29">
        <f t="shared" si="19"/>
        <v>0</v>
      </c>
      <c r="BG51" s="29">
        <f t="shared" si="20"/>
        <v>0</v>
      </c>
      <c r="BH51" s="30">
        <f t="shared" si="29"/>
        <v>53747428.140000001</v>
      </c>
    </row>
    <row r="52" spans="1:60" s="25" customFormat="1" ht="22.5" customHeight="1" x14ac:dyDescent="0.25">
      <c r="A52" s="13">
        <v>1</v>
      </c>
      <c r="B52" s="20" t="s">
        <v>62</v>
      </c>
      <c r="C52" s="88">
        <v>23</v>
      </c>
      <c r="D52" s="88" t="s">
        <v>63</v>
      </c>
      <c r="E52" s="21" t="s">
        <v>18</v>
      </c>
      <c r="F52" s="21"/>
      <c r="G52" s="21"/>
      <c r="H52" s="21">
        <v>51755</v>
      </c>
      <c r="I52" s="21">
        <v>17089</v>
      </c>
      <c r="J52" s="21">
        <v>6003</v>
      </c>
      <c r="K52" s="21"/>
      <c r="L52" s="21">
        <v>1264</v>
      </c>
      <c r="M52" s="21"/>
      <c r="N52" s="21"/>
      <c r="O52" s="21">
        <v>330</v>
      </c>
      <c r="P52" s="21"/>
      <c r="Q52" s="21"/>
      <c r="R52" s="21"/>
      <c r="S52" s="21">
        <v>1571</v>
      </c>
      <c r="T52" s="21">
        <v>529</v>
      </c>
      <c r="U52" s="21">
        <v>131</v>
      </c>
      <c r="V52" s="21"/>
      <c r="W52" s="21">
        <v>26</v>
      </c>
      <c r="X52" s="21"/>
      <c r="Y52" s="21"/>
      <c r="Z52" s="21">
        <v>16</v>
      </c>
      <c r="AA52" s="21"/>
      <c r="AB52" s="21"/>
      <c r="AC52" s="21"/>
      <c r="AD52" s="21">
        <v>14360</v>
      </c>
      <c r="AE52" s="21">
        <v>4918</v>
      </c>
      <c r="AF52" s="21">
        <v>1905</v>
      </c>
      <c r="AG52" s="21"/>
      <c r="AH52" s="21">
        <v>282</v>
      </c>
      <c r="AI52" s="21"/>
      <c r="AJ52" s="21"/>
      <c r="AK52" s="21">
        <v>86</v>
      </c>
      <c r="AL52" s="21"/>
      <c r="AM52" s="21"/>
      <c r="AN52" s="21"/>
      <c r="AO52" s="21">
        <v>6770</v>
      </c>
      <c r="AP52" s="21">
        <v>2464</v>
      </c>
      <c r="AQ52" s="21">
        <v>661</v>
      </c>
      <c r="AR52" s="21"/>
      <c r="AS52" s="21">
        <v>170</v>
      </c>
      <c r="AT52" s="21"/>
      <c r="AU52" s="21"/>
      <c r="AV52" s="21">
        <v>38</v>
      </c>
      <c r="AW52" s="21"/>
      <c r="AX52" s="22">
        <f t="shared" si="11"/>
        <v>0</v>
      </c>
      <c r="AY52" s="23">
        <f t="shared" si="12"/>
        <v>0</v>
      </c>
      <c r="AZ52" s="23">
        <f t="shared" si="13"/>
        <v>74456</v>
      </c>
      <c r="BA52" s="23">
        <f t="shared" si="14"/>
        <v>25000</v>
      </c>
      <c r="BB52" s="23">
        <f t="shared" si="15"/>
        <v>8700</v>
      </c>
      <c r="BC52" s="23">
        <f t="shared" si="16"/>
        <v>0</v>
      </c>
      <c r="BD52" s="23">
        <f t="shared" si="17"/>
        <v>1742</v>
      </c>
      <c r="BE52" s="23">
        <f t="shared" si="18"/>
        <v>0</v>
      </c>
      <c r="BF52" s="23">
        <f t="shared" si="19"/>
        <v>0</v>
      </c>
      <c r="BG52" s="23">
        <f t="shared" si="20"/>
        <v>470</v>
      </c>
      <c r="BH52" s="24"/>
    </row>
    <row r="53" spans="1:60" s="33" customFormat="1" ht="21.75" customHeight="1" x14ac:dyDescent="0.25">
      <c r="A53" s="13">
        <v>1</v>
      </c>
      <c r="B53" s="32"/>
      <c r="C53" s="89"/>
      <c r="D53" s="89"/>
      <c r="E53" s="27" t="s">
        <v>19</v>
      </c>
      <c r="F53" s="27"/>
      <c r="G53" s="27">
        <f t="shared" ref="G53" si="190">H53+I53+J53</f>
        <v>75523094.219999999</v>
      </c>
      <c r="H53" s="27">
        <v>32345782.690000001</v>
      </c>
      <c r="I53" s="27">
        <v>38308758.469999999</v>
      </c>
      <c r="J53" s="27">
        <v>4868553.0599999996</v>
      </c>
      <c r="K53" s="27"/>
      <c r="L53" s="27">
        <v>46670220.600000001</v>
      </c>
      <c r="M53" s="27"/>
      <c r="N53" s="27"/>
      <c r="O53" s="27">
        <v>6166745.3399999999</v>
      </c>
      <c r="P53" s="27">
        <f t="shared" ref="P53" si="191">O53+L53+K53+G53+F53</f>
        <v>128360060.16</v>
      </c>
      <c r="Q53" s="27"/>
      <c r="R53" s="27">
        <f t="shared" ref="R53" si="192">S53+T53+U53</f>
        <v>2219426.69</v>
      </c>
      <c r="S53" s="27">
        <v>973531.32</v>
      </c>
      <c r="T53" s="27">
        <v>1140057.26</v>
      </c>
      <c r="U53" s="27">
        <v>105838.11</v>
      </c>
      <c r="V53" s="27"/>
      <c r="W53" s="27">
        <v>1157112.9099999999</v>
      </c>
      <c r="X53" s="27"/>
      <c r="Y53" s="27"/>
      <c r="Z53" s="27">
        <v>335725.39</v>
      </c>
      <c r="AA53" s="27">
        <f t="shared" ref="AA53" si="193">Z53+W53+V53+R53+Q53</f>
        <v>3712264.9899999998</v>
      </c>
      <c r="AB53" s="27"/>
      <c r="AC53" s="27">
        <f t="shared" ref="AC53" si="194">AD53+AE53+AF53</f>
        <v>21489342.445999999</v>
      </c>
      <c r="AD53" s="27">
        <v>8994168.3599999994</v>
      </c>
      <c r="AE53" s="27">
        <v>10949937.68</v>
      </c>
      <c r="AF53" s="27">
        <v>1545236.406</v>
      </c>
      <c r="AG53" s="27"/>
      <c r="AH53" s="27">
        <v>10414016.17</v>
      </c>
      <c r="AI53" s="27"/>
      <c r="AJ53" s="27"/>
      <c r="AK53" s="27">
        <v>1616782.8</v>
      </c>
      <c r="AL53" s="27">
        <f t="shared" ref="AL53" si="195">AK53+AH53+AG53+AC53+AB53</f>
        <v>33520141.416000001</v>
      </c>
      <c r="AM53" s="27"/>
      <c r="AN53" s="27">
        <f t="shared" ref="AN53" si="196">AO53+AP53+AQ53</f>
        <v>10105918.914000001</v>
      </c>
      <c r="AO53" s="27">
        <v>4199524.37</v>
      </c>
      <c r="AP53" s="27">
        <v>5370148.1200000001</v>
      </c>
      <c r="AQ53" s="27">
        <v>536246.424</v>
      </c>
      <c r="AR53" s="27"/>
      <c r="AS53" s="27">
        <v>6042700.7400000002</v>
      </c>
      <c r="AT53" s="27"/>
      <c r="AU53" s="27"/>
      <c r="AV53" s="27">
        <v>715625.18</v>
      </c>
      <c r="AW53" s="27">
        <f t="shared" ref="AW53" si="197">AV53+AS53+AR53+AN53+AM53</f>
        <v>16864244.833999999</v>
      </c>
      <c r="AX53" s="28">
        <f t="shared" si="11"/>
        <v>0</v>
      </c>
      <c r="AY53" s="29">
        <f t="shared" si="12"/>
        <v>109337782.27</v>
      </c>
      <c r="AZ53" s="29">
        <f t="shared" si="13"/>
        <v>46513006.740000002</v>
      </c>
      <c r="BA53" s="29">
        <f t="shared" si="14"/>
        <v>55768901.530000001</v>
      </c>
      <c r="BB53" s="29">
        <f t="shared" si="15"/>
        <v>7055874</v>
      </c>
      <c r="BC53" s="29">
        <f t="shared" si="16"/>
        <v>0</v>
      </c>
      <c r="BD53" s="29">
        <f t="shared" si="17"/>
        <v>64284050.420000002</v>
      </c>
      <c r="BE53" s="29">
        <f t="shared" si="18"/>
        <v>0</v>
      </c>
      <c r="BF53" s="29">
        <f t="shared" si="19"/>
        <v>0</v>
      </c>
      <c r="BG53" s="29">
        <f t="shared" si="20"/>
        <v>8834878.7100000009</v>
      </c>
      <c r="BH53" s="30">
        <f t="shared" si="29"/>
        <v>182456711.39999998</v>
      </c>
    </row>
    <row r="54" spans="1:60" s="25" customFormat="1" ht="19.5" customHeight="1" x14ac:dyDescent="0.25">
      <c r="A54" s="13">
        <v>1</v>
      </c>
      <c r="B54" s="20" t="s">
        <v>64</v>
      </c>
      <c r="C54" s="88">
        <v>24</v>
      </c>
      <c r="D54" s="88" t="s">
        <v>65</v>
      </c>
      <c r="E54" s="21" t="s">
        <v>18</v>
      </c>
      <c r="F54" s="21"/>
      <c r="G54" s="21"/>
      <c r="H54" s="21">
        <v>59323</v>
      </c>
      <c r="I54" s="21">
        <v>26525</v>
      </c>
      <c r="J54" s="21">
        <v>8697</v>
      </c>
      <c r="K54" s="21"/>
      <c r="L54" s="21">
        <v>1346</v>
      </c>
      <c r="M54" s="21"/>
      <c r="N54" s="21"/>
      <c r="O54" s="21">
        <v>678</v>
      </c>
      <c r="P54" s="21"/>
      <c r="Q54" s="21"/>
      <c r="R54" s="21"/>
      <c r="S54" s="21">
        <v>5800</v>
      </c>
      <c r="T54" s="21">
        <v>2594</v>
      </c>
      <c r="U54" s="21">
        <v>928</v>
      </c>
      <c r="V54" s="21"/>
      <c r="W54" s="21">
        <v>122</v>
      </c>
      <c r="X54" s="21"/>
      <c r="Y54" s="21"/>
      <c r="Z54" s="21">
        <v>40</v>
      </c>
      <c r="AA54" s="21"/>
      <c r="AB54" s="21"/>
      <c r="AC54" s="21"/>
      <c r="AD54" s="21">
        <v>11762</v>
      </c>
      <c r="AE54" s="21">
        <v>5259</v>
      </c>
      <c r="AF54" s="21">
        <v>1994</v>
      </c>
      <c r="AG54" s="21"/>
      <c r="AH54" s="21">
        <v>268</v>
      </c>
      <c r="AI54" s="21"/>
      <c r="AJ54" s="21"/>
      <c r="AK54" s="21">
        <v>100</v>
      </c>
      <c r="AL54" s="21"/>
      <c r="AM54" s="21"/>
      <c r="AN54" s="21"/>
      <c r="AO54" s="21">
        <v>34939</v>
      </c>
      <c r="AP54" s="21">
        <v>15622</v>
      </c>
      <c r="AQ54" s="21">
        <v>5568</v>
      </c>
      <c r="AR54" s="21"/>
      <c r="AS54" s="21">
        <v>410</v>
      </c>
      <c r="AT54" s="21"/>
      <c r="AU54" s="21"/>
      <c r="AV54" s="21">
        <v>300</v>
      </c>
      <c r="AW54" s="21"/>
      <c r="AX54" s="22">
        <f t="shared" si="11"/>
        <v>0</v>
      </c>
      <c r="AY54" s="23">
        <f t="shared" si="12"/>
        <v>0</v>
      </c>
      <c r="AZ54" s="23">
        <f t="shared" si="13"/>
        <v>111824</v>
      </c>
      <c r="BA54" s="23">
        <f t="shared" si="14"/>
        <v>50000</v>
      </c>
      <c r="BB54" s="23">
        <f t="shared" si="15"/>
        <v>17187</v>
      </c>
      <c r="BC54" s="23">
        <f t="shared" si="16"/>
        <v>0</v>
      </c>
      <c r="BD54" s="23">
        <f t="shared" si="17"/>
        <v>2146</v>
      </c>
      <c r="BE54" s="23">
        <f t="shared" si="18"/>
        <v>0</v>
      </c>
      <c r="BF54" s="23">
        <f t="shared" si="19"/>
        <v>0</v>
      </c>
      <c r="BG54" s="23">
        <f t="shared" si="20"/>
        <v>1118</v>
      </c>
      <c r="BH54" s="24"/>
    </row>
    <row r="55" spans="1:60" s="33" customFormat="1" ht="16.5" customHeight="1" x14ac:dyDescent="0.25">
      <c r="A55" s="13">
        <v>1</v>
      </c>
      <c r="B55" s="32"/>
      <c r="C55" s="89"/>
      <c r="D55" s="89"/>
      <c r="E55" s="27" t="s">
        <v>19</v>
      </c>
      <c r="F55" s="27"/>
      <c r="G55" s="27">
        <f t="shared" ref="G55" si="198">H55+I55+J55</f>
        <v>86398651.344439998</v>
      </c>
      <c r="H55" s="27">
        <v>32630989.34</v>
      </c>
      <c r="I55" s="27">
        <v>46714527.630000003</v>
      </c>
      <c r="J55" s="27">
        <v>7053134.3744400004</v>
      </c>
      <c r="K55" s="27"/>
      <c r="L55" s="27">
        <v>49519612.119999997</v>
      </c>
      <c r="M55" s="27"/>
      <c r="N55" s="27"/>
      <c r="O55" s="27">
        <v>30368688.899999999</v>
      </c>
      <c r="P55" s="27">
        <f t="shared" ref="P55" si="199">O55+L55+K55+G55+F55</f>
        <v>166286952.36443999</v>
      </c>
      <c r="Q55" s="27"/>
      <c r="R55" s="27">
        <f t="shared" ref="R55" si="200">S55+T55+U55</f>
        <v>8510934.359960001</v>
      </c>
      <c r="S55" s="27">
        <v>3190585.62</v>
      </c>
      <c r="T55" s="27">
        <v>4567642.7</v>
      </c>
      <c r="U55" s="27">
        <v>752706.03996000008</v>
      </c>
      <c r="V55" s="27"/>
      <c r="W55" s="27">
        <v>4431111.29</v>
      </c>
      <c r="X55" s="27"/>
      <c r="Y55" s="27"/>
      <c r="Z55" s="27">
        <v>2617212.42</v>
      </c>
      <c r="AA55" s="27">
        <f t="shared" ref="AA55" si="201">Z55+W55+V55+R55+Q55</f>
        <v>15559258.069960002</v>
      </c>
      <c r="AB55" s="27"/>
      <c r="AC55" s="27">
        <f t="shared" ref="AC55" si="202">AD55+AE55+AF55</f>
        <v>17349519.065839998</v>
      </c>
      <c r="AD55" s="27">
        <v>6470058.5300000003</v>
      </c>
      <c r="AE55" s="27">
        <v>9262536.4499999993</v>
      </c>
      <c r="AF55" s="27">
        <v>1616924.0858399998</v>
      </c>
      <c r="AG55" s="27"/>
      <c r="AH55" s="27">
        <v>9795088.1099999994</v>
      </c>
      <c r="AI55" s="27"/>
      <c r="AJ55" s="27"/>
      <c r="AK55" s="27">
        <v>2707461.12</v>
      </c>
      <c r="AL55" s="27">
        <f t="shared" ref="AL55" si="203">AK55+AH55+AG55+AC55+AB55</f>
        <v>29852068.295839999</v>
      </c>
      <c r="AM55" s="27"/>
      <c r="AN55" s="27">
        <f t="shared" ref="AN55" si="204">AO55+AP55+AQ55</f>
        <v>51247617.409759998</v>
      </c>
      <c r="AO55" s="27">
        <v>19218366.190000001</v>
      </c>
      <c r="AP55" s="27">
        <v>27513014.98</v>
      </c>
      <c r="AQ55" s="27">
        <v>4516236.2397600003</v>
      </c>
      <c r="AR55" s="27"/>
      <c r="AS55" s="27">
        <v>13992983.02</v>
      </c>
      <c r="AT55" s="27"/>
      <c r="AU55" s="27"/>
      <c r="AV55" s="27">
        <v>9430989.5700000003</v>
      </c>
      <c r="AW55" s="27">
        <f t="shared" ref="AW55" si="205">AV55+AS55+AR55+AN55+AM55</f>
        <v>74671589.999760002</v>
      </c>
      <c r="AX55" s="28">
        <f t="shared" si="11"/>
        <v>0</v>
      </c>
      <c r="AY55" s="29">
        <f t="shared" si="12"/>
        <v>163506722.18000001</v>
      </c>
      <c r="AZ55" s="29">
        <f t="shared" si="13"/>
        <v>61509999.680000007</v>
      </c>
      <c r="BA55" s="29">
        <f t="shared" si="14"/>
        <v>88057721.760000005</v>
      </c>
      <c r="BB55" s="29">
        <f t="shared" si="15"/>
        <v>13939000.74</v>
      </c>
      <c r="BC55" s="29">
        <f t="shared" si="16"/>
        <v>0</v>
      </c>
      <c r="BD55" s="29">
        <f t="shared" si="17"/>
        <v>77738794.539999992</v>
      </c>
      <c r="BE55" s="29">
        <f t="shared" si="18"/>
        <v>0</v>
      </c>
      <c r="BF55" s="29">
        <f t="shared" si="19"/>
        <v>0</v>
      </c>
      <c r="BG55" s="29">
        <f t="shared" si="20"/>
        <v>45124352.009999998</v>
      </c>
      <c r="BH55" s="30">
        <f t="shared" si="29"/>
        <v>286369868.73000002</v>
      </c>
    </row>
    <row r="56" spans="1:60" s="25" customFormat="1" ht="21" customHeight="1" x14ac:dyDescent="0.25">
      <c r="A56" s="13">
        <v>1</v>
      </c>
      <c r="B56" s="20"/>
      <c r="C56" s="88">
        <v>25</v>
      </c>
      <c r="D56" s="88" t="s">
        <v>66</v>
      </c>
      <c r="E56" s="21" t="s">
        <v>18</v>
      </c>
      <c r="F56" s="21">
        <v>123632</v>
      </c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>
        <v>5136</v>
      </c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>
        <v>46000</v>
      </c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>
        <v>30828</v>
      </c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2">
        <f t="shared" si="11"/>
        <v>205596</v>
      </c>
      <c r="AY56" s="23">
        <f t="shared" si="12"/>
        <v>0</v>
      </c>
      <c r="AZ56" s="23">
        <f t="shared" si="13"/>
        <v>0</v>
      </c>
      <c r="BA56" s="23">
        <f t="shared" si="14"/>
        <v>0</v>
      </c>
      <c r="BB56" s="23">
        <f t="shared" si="15"/>
        <v>0</v>
      </c>
      <c r="BC56" s="23">
        <f t="shared" si="16"/>
        <v>0</v>
      </c>
      <c r="BD56" s="23">
        <f t="shared" si="17"/>
        <v>0</v>
      </c>
      <c r="BE56" s="23">
        <f t="shared" si="18"/>
        <v>0</v>
      </c>
      <c r="BF56" s="23">
        <f t="shared" si="19"/>
        <v>0</v>
      </c>
      <c r="BG56" s="23">
        <f t="shared" si="20"/>
        <v>0</v>
      </c>
      <c r="BH56" s="24"/>
    </row>
    <row r="57" spans="1:60" s="33" customFormat="1" ht="19.95" customHeight="1" x14ac:dyDescent="0.25">
      <c r="A57" s="13">
        <v>1</v>
      </c>
      <c r="B57" s="32"/>
      <c r="C57" s="89"/>
      <c r="D57" s="89"/>
      <c r="E57" s="27" t="s">
        <v>19</v>
      </c>
      <c r="F57" s="27">
        <v>444537249.04000002</v>
      </c>
      <c r="G57" s="27">
        <f t="shared" ref="G57" si="206">H57+I57+J57</f>
        <v>0</v>
      </c>
      <c r="H57" s="27"/>
      <c r="I57" s="27"/>
      <c r="J57" s="27"/>
      <c r="K57" s="27"/>
      <c r="L57" s="27"/>
      <c r="M57" s="27"/>
      <c r="N57" s="27"/>
      <c r="O57" s="27"/>
      <c r="P57" s="27">
        <f t="shared" ref="P57" si="207">O57+L57+K57+G57+F57</f>
        <v>444537249.04000002</v>
      </c>
      <c r="Q57" s="27">
        <v>18461764.800000001</v>
      </c>
      <c r="R57" s="27">
        <f t="shared" ref="R57" si="208">S57+T57+U57</f>
        <v>0</v>
      </c>
      <c r="S57" s="27"/>
      <c r="T57" s="27"/>
      <c r="U57" s="27"/>
      <c r="V57" s="27"/>
      <c r="W57" s="27"/>
      <c r="X57" s="27"/>
      <c r="Y57" s="27"/>
      <c r="Z57" s="27"/>
      <c r="AA57" s="27">
        <f t="shared" ref="AA57" si="209">Z57+W57+V57+R57+Q57</f>
        <v>18461764.800000001</v>
      </c>
      <c r="AB57" s="27">
        <v>165399968.47999999</v>
      </c>
      <c r="AC57" s="27">
        <f t="shared" ref="AC57" si="210">AD57+AE57+AF57</f>
        <v>0</v>
      </c>
      <c r="AD57" s="27"/>
      <c r="AE57" s="27"/>
      <c r="AF57" s="27"/>
      <c r="AG57" s="27"/>
      <c r="AH57" s="27"/>
      <c r="AI57" s="27"/>
      <c r="AJ57" s="27"/>
      <c r="AK57" s="27"/>
      <c r="AL57" s="27">
        <f t="shared" ref="AL57" si="211">AK57+AH57+AG57+AC57+AB57</f>
        <v>165399968.47999999</v>
      </c>
      <c r="AM57" s="27">
        <v>110839638.76000001</v>
      </c>
      <c r="AN57" s="27">
        <f t="shared" ref="AN57" si="212">AO57+AP57+AQ57</f>
        <v>0</v>
      </c>
      <c r="AO57" s="27"/>
      <c r="AP57" s="27"/>
      <c r="AQ57" s="27"/>
      <c r="AR57" s="27"/>
      <c r="AS57" s="27"/>
      <c r="AT57" s="27"/>
      <c r="AU57" s="27"/>
      <c r="AV57" s="27"/>
      <c r="AW57" s="27">
        <f t="shared" ref="AW57" si="213">AV57+AS57+AR57+AN57+AM57</f>
        <v>110839638.76000001</v>
      </c>
      <c r="AX57" s="28">
        <f t="shared" si="11"/>
        <v>739238621.08000004</v>
      </c>
      <c r="AY57" s="29">
        <f t="shared" si="12"/>
        <v>0</v>
      </c>
      <c r="AZ57" s="29">
        <f t="shared" si="13"/>
        <v>0</v>
      </c>
      <c r="BA57" s="29">
        <f t="shared" si="14"/>
        <v>0</v>
      </c>
      <c r="BB57" s="29">
        <f t="shared" si="15"/>
        <v>0</v>
      </c>
      <c r="BC57" s="29">
        <f t="shared" si="16"/>
        <v>0</v>
      </c>
      <c r="BD57" s="29">
        <f t="shared" si="17"/>
        <v>0</v>
      </c>
      <c r="BE57" s="29">
        <f t="shared" si="18"/>
        <v>0</v>
      </c>
      <c r="BF57" s="29">
        <f t="shared" si="19"/>
        <v>0</v>
      </c>
      <c r="BG57" s="29">
        <f t="shared" si="20"/>
        <v>0</v>
      </c>
      <c r="BH57" s="30">
        <f t="shared" si="29"/>
        <v>739238621.08000004</v>
      </c>
    </row>
    <row r="58" spans="1:60" s="25" customFormat="1" ht="20.25" customHeight="1" x14ac:dyDescent="0.25">
      <c r="A58" s="13">
        <v>1</v>
      </c>
      <c r="B58" s="20" t="s">
        <v>67</v>
      </c>
      <c r="C58" s="88">
        <v>26</v>
      </c>
      <c r="D58" s="88" t="s">
        <v>68</v>
      </c>
      <c r="E58" s="21" t="s">
        <v>18</v>
      </c>
      <c r="F58" s="21"/>
      <c r="G58" s="21"/>
      <c r="H58" s="21">
        <v>1631</v>
      </c>
      <c r="I58" s="21">
        <v>2214</v>
      </c>
      <c r="J58" s="21">
        <v>79</v>
      </c>
      <c r="K58" s="21"/>
      <c r="L58" s="21"/>
      <c r="M58" s="21"/>
      <c r="N58" s="21"/>
      <c r="O58" s="21">
        <v>190</v>
      </c>
      <c r="P58" s="21"/>
      <c r="Q58" s="21"/>
      <c r="R58" s="21"/>
      <c r="S58" s="21">
        <v>56</v>
      </c>
      <c r="T58" s="21">
        <v>77</v>
      </c>
      <c r="U58" s="21">
        <v>9</v>
      </c>
      <c r="V58" s="21"/>
      <c r="W58" s="21"/>
      <c r="X58" s="21"/>
      <c r="Y58" s="21"/>
      <c r="Z58" s="21">
        <v>8</v>
      </c>
      <c r="AA58" s="21"/>
      <c r="AB58" s="21"/>
      <c r="AC58" s="21"/>
      <c r="AD58" s="21">
        <v>724</v>
      </c>
      <c r="AE58" s="21">
        <v>983</v>
      </c>
      <c r="AF58" s="21">
        <v>41</v>
      </c>
      <c r="AG58" s="21"/>
      <c r="AH58" s="21"/>
      <c r="AI58" s="21"/>
      <c r="AJ58" s="21"/>
      <c r="AK58" s="21">
        <v>40</v>
      </c>
      <c r="AL58" s="21"/>
      <c r="AM58" s="21"/>
      <c r="AN58" s="21"/>
      <c r="AO58" s="21">
        <v>529</v>
      </c>
      <c r="AP58" s="21">
        <v>717</v>
      </c>
      <c r="AQ58" s="21">
        <v>21</v>
      </c>
      <c r="AR58" s="21"/>
      <c r="AS58" s="21"/>
      <c r="AT58" s="21"/>
      <c r="AU58" s="21"/>
      <c r="AV58" s="21">
        <v>62</v>
      </c>
      <c r="AW58" s="21"/>
      <c r="AX58" s="22">
        <f t="shared" si="11"/>
        <v>0</v>
      </c>
      <c r="AY58" s="23">
        <f t="shared" si="12"/>
        <v>0</v>
      </c>
      <c r="AZ58" s="23">
        <f t="shared" si="13"/>
        <v>2940</v>
      </c>
      <c r="BA58" s="23">
        <f t="shared" si="14"/>
        <v>3991</v>
      </c>
      <c r="BB58" s="23">
        <f t="shared" si="15"/>
        <v>150</v>
      </c>
      <c r="BC58" s="23">
        <f t="shared" si="16"/>
        <v>0</v>
      </c>
      <c r="BD58" s="23">
        <f t="shared" si="17"/>
        <v>0</v>
      </c>
      <c r="BE58" s="23">
        <f t="shared" si="18"/>
        <v>0</v>
      </c>
      <c r="BF58" s="23">
        <f t="shared" si="19"/>
        <v>0</v>
      </c>
      <c r="BG58" s="23">
        <f t="shared" si="20"/>
        <v>300</v>
      </c>
      <c r="BH58" s="24"/>
    </row>
    <row r="59" spans="1:60" s="33" customFormat="1" ht="20.25" customHeight="1" x14ac:dyDescent="0.25">
      <c r="A59" s="13">
        <v>1</v>
      </c>
      <c r="B59" s="32"/>
      <c r="C59" s="89"/>
      <c r="D59" s="89"/>
      <c r="E59" s="27" t="s">
        <v>19</v>
      </c>
      <c r="F59" s="27"/>
      <c r="G59" s="27">
        <f t="shared" ref="G59" si="214">H59+I59+J59</f>
        <v>3018414.6669999999</v>
      </c>
      <c r="H59" s="27">
        <v>1006982.5</v>
      </c>
      <c r="I59" s="27">
        <v>1947077.73</v>
      </c>
      <c r="J59" s="27">
        <v>64354.437000000005</v>
      </c>
      <c r="K59" s="27"/>
      <c r="L59" s="27"/>
      <c r="M59" s="27"/>
      <c r="N59" s="27"/>
      <c r="O59" s="27">
        <v>3212067.03</v>
      </c>
      <c r="P59" s="27">
        <f t="shared" ref="P59" si="215">O59+L59+K59+G59+F59</f>
        <v>6230481.6969999997</v>
      </c>
      <c r="Q59" s="27"/>
      <c r="R59" s="27">
        <f t="shared" ref="R59" si="216">S59+T59+U59</f>
        <v>109362.00700000001</v>
      </c>
      <c r="S59" s="27">
        <v>34832.730000000003</v>
      </c>
      <c r="T59" s="27">
        <v>67351.75</v>
      </c>
      <c r="U59" s="27">
        <v>7177.527000000001</v>
      </c>
      <c r="V59" s="27"/>
      <c r="W59" s="27"/>
      <c r="X59" s="27"/>
      <c r="Y59" s="27"/>
      <c r="Z59" s="27">
        <v>120641.02</v>
      </c>
      <c r="AA59" s="27">
        <f t="shared" ref="AA59" si="217">Z59+W59+V59+R59+Q59</f>
        <v>230003.027</v>
      </c>
      <c r="AB59" s="27"/>
      <c r="AC59" s="27">
        <f t="shared" ref="AC59" si="218">AD59+AE59+AF59</f>
        <v>1345596.105</v>
      </c>
      <c r="AD59" s="27">
        <v>447283.89</v>
      </c>
      <c r="AE59" s="27">
        <v>864857.64</v>
      </c>
      <c r="AF59" s="27">
        <v>33454.574999999997</v>
      </c>
      <c r="AG59" s="27"/>
      <c r="AH59" s="27"/>
      <c r="AI59" s="27"/>
      <c r="AJ59" s="27"/>
      <c r="AK59" s="27">
        <v>693685.84</v>
      </c>
      <c r="AL59" s="27">
        <f t="shared" ref="AL59" si="219">AK59+AH59+AG59+AC59+AB59</f>
        <v>2039281.9449999998</v>
      </c>
      <c r="AM59" s="27"/>
      <c r="AN59" s="27">
        <f t="shared" ref="AN59" si="220">AO59+AP59+AQ59</f>
        <v>973484.71100000001</v>
      </c>
      <c r="AO59" s="27">
        <v>326161</v>
      </c>
      <c r="AP59" s="27">
        <v>630657.25</v>
      </c>
      <c r="AQ59" s="27">
        <v>16666.460999999999</v>
      </c>
      <c r="AR59" s="27"/>
      <c r="AS59" s="27"/>
      <c r="AT59" s="27"/>
      <c r="AU59" s="27"/>
      <c r="AV59" s="27">
        <v>1000315.08</v>
      </c>
      <c r="AW59" s="27">
        <f t="shared" ref="AW59" si="221">AV59+AS59+AR59+AN59+AM59</f>
        <v>1973799.791</v>
      </c>
      <c r="AX59" s="28">
        <f t="shared" si="11"/>
        <v>0</v>
      </c>
      <c r="AY59" s="29">
        <f t="shared" si="12"/>
        <v>5446857.4900000002</v>
      </c>
      <c r="AZ59" s="29">
        <f t="shared" si="13"/>
        <v>1815260.12</v>
      </c>
      <c r="BA59" s="29">
        <f t="shared" si="14"/>
        <v>3509944.37</v>
      </c>
      <c r="BB59" s="29">
        <f t="shared" si="15"/>
        <v>121653</v>
      </c>
      <c r="BC59" s="29">
        <f t="shared" si="16"/>
        <v>0</v>
      </c>
      <c r="BD59" s="29">
        <f t="shared" si="17"/>
        <v>0</v>
      </c>
      <c r="BE59" s="29">
        <f t="shared" si="18"/>
        <v>0</v>
      </c>
      <c r="BF59" s="29">
        <f t="shared" si="19"/>
        <v>0</v>
      </c>
      <c r="BG59" s="29">
        <f t="shared" si="20"/>
        <v>5026708.97</v>
      </c>
      <c r="BH59" s="30">
        <f t="shared" si="29"/>
        <v>10473566.460000001</v>
      </c>
    </row>
    <row r="60" spans="1:60" s="25" customFormat="1" ht="25.5" customHeight="1" x14ac:dyDescent="0.25">
      <c r="A60" s="13">
        <v>1</v>
      </c>
      <c r="B60" s="20"/>
      <c r="C60" s="88">
        <v>27</v>
      </c>
      <c r="D60" s="88" t="s">
        <v>69</v>
      </c>
      <c r="E60" s="21" t="s">
        <v>18</v>
      </c>
      <c r="F60" s="21"/>
      <c r="G60" s="21"/>
      <c r="H60" s="21">
        <v>55816</v>
      </c>
      <c r="I60" s="21">
        <v>23515</v>
      </c>
      <c r="J60" s="21">
        <v>9248</v>
      </c>
      <c r="K60" s="21">
        <v>2064</v>
      </c>
      <c r="L60" s="21">
        <v>2398</v>
      </c>
      <c r="M60" s="21">
        <v>254</v>
      </c>
      <c r="N60" s="21"/>
      <c r="O60" s="21">
        <v>781</v>
      </c>
      <c r="P60" s="21"/>
      <c r="Q60" s="21"/>
      <c r="R60" s="21"/>
      <c r="S60" s="21">
        <v>1199</v>
      </c>
      <c r="T60" s="21">
        <v>505</v>
      </c>
      <c r="U60" s="21">
        <v>192</v>
      </c>
      <c r="V60" s="21"/>
      <c r="W60" s="21">
        <v>68</v>
      </c>
      <c r="X60" s="21">
        <v>4</v>
      </c>
      <c r="Y60" s="21"/>
      <c r="Z60" s="21">
        <v>12</v>
      </c>
      <c r="AA60" s="21"/>
      <c r="AB60" s="21"/>
      <c r="AC60" s="21"/>
      <c r="AD60" s="21">
        <v>30997</v>
      </c>
      <c r="AE60" s="21">
        <v>13059</v>
      </c>
      <c r="AF60" s="21">
        <v>5216</v>
      </c>
      <c r="AG60" s="21">
        <v>1228</v>
      </c>
      <c r="AH60" s="21">
        <v>1186</v>
      </c>
      <c r="AI60" s="21">
        <v>150</v>
      </c>
      <c r="AJ60" s="21"/>
      <c r="AK60" s="21">
        <v>553</v>
      </c>
      <c r="AL60" s="21"/>
      <c r="AM60" s="21"/>
      <c r="AN60" s="21"/>
      <c r="AO60" s="21">
        <v>6931.8888888888905</v>
      </c>
      <c r="AP60" s="21">
        <v>2921</v>
      </c>
      <c r="AQ60" s="21">
        <v>1344</v>
      </c>
      <c r="AR60" s="21">
        <v>298</v>
      </c>
      <c r="AS60" s="21">
        <v>356</v>
      </c>
      <c r="AT60" s="21">
        <v>48</v>
      </c>
      <c r="AU60" s="21"/>
      <c r="AV60" s="21">
        <v>100</v>
      </c>
      <c r="AW60" s="21"/>
      <c r="AX60" s="22">
        <f t="shared" si="11"/>
        <v>0</v>
      </c>
      <c r="AY60" s="23">
        <f t="shared" si="12"/>
        <v>0</v>
      </c>
      <c r="AZ60" s="23">
        <f t="shared" si="13"/>
        <v>94943.888888888891</v>
      </c>
      <c r="BA60" s="23">
        <f t="shared" si="14"/>
        <v>40000</v>
      </c>
      <c r="BB60" s="23">
        <f t="shared" si="15"/>
        <v>16000</v>
      </c>
      <c r="BC60" s="23">
        <f t="shared" si="16"/>
        <v>3590</v>
      </c>
      <c r="BD60" s="23">
        <f t="shared" si="17"/>
        <v>4008</v>
      </c>
      <c r="BE60" s="23">
        <f t="shared" si="18"/>
        <v>456</v>
      </c>
      <c r="BF60" s="23">
        <f t="shared" si="19"/>
        <v>0</v>
      </c>
      <c r="BG60" s="23">
        <f t="shared" si="20"/>
        <v>1446</v>
      </c>
      <c r="BH60" s="24"/>
    </row>
    <row r="61" spans="1:60" s="33" customFormat="1" ht="18" customHeight="1" x14ac:dyDescent="0.25">
      <c r="A61" s="13">
        <v>1</v>
      </c>
      <c r="B61" s="32"/>
      <c r="C61" s="89"/>
      <c r="D61" s="89"/>
      <c r="E61" s="27" t="s">
        <v>19</v>
      </c>
      <c r="F61" s="27"/>
      <c r="G61" s="27">
        <f t="shared" ref="G61" si="222">H61+I61+J61</f>
        <v>51310805.339999996</v>
      </c>
      <c r="H61" s="27">
        <v>24576002.32</v>
      </c>
      <c r="I61" s="27">
        <v>19234490.059999999</v>
      </c>
      <c r="J61" s="27">
        <v>7500312.96</v>
      </c>
      <c r="K61" s="27">
        <v>13704673.050000001</v>
      </c>
      <c r="L61" s="27">
        <v>142027641.53</v>
      </c>
      <c r="M61" s="27">
        <v>43680382.189999998</v>
      </c>
      <c r="N61" s="27"/>
      <c r="O61" s="27">
        <v>14038909.73</v>
      </c>
      <c r="P61" s="27">
        <f t="shared" ref="P61" si="223">O61+L61+K61+G61+F61</f>
        <v>221082029.65000001</v>
      </c>
      <c r="Q61" s="27"/>
      <c r="R61" s="27">
        <f t="shared" ref="R61" si="224">S61+T61+U61</f>
        <v>1112379.98</v>
      </c>
      <c r="S61" s="27">
        <v>527808.49</v>
      </c>
      <c r="T61" s="27">
        <v>428855.65</v>
      </c>
      <c r="U61" s="27">
        <v>155715.84</v>
      </c>
      <c r="V61" s="27"/>
      <c r="W61" s="27">
        <v>3660506.22</v>
      </c>
      <c r="X61" s="27">
        <v>1092009.55</v>
      </c>
      <c r="Y61" s="27"/>
      <c r="Z61" s="27">
        <v>209145.77</v>
      </c>
      <c r="AA61" s="27">
        <f t="shared" ref="AA61" si="225">Z61+W61+V61+R61+Q61</f>
        <v>4982031.9700000007</v>
      </c>
      <c r="AB61" s="27"/>
      <c r="AC61" s="27">
        <f t="shared" ref="AC61" si="226">AD61+AE61+AF61</f>
        <v>28741661.109999999</v>
      </c>
      <c r="AD61" s="27">
        <v>13648172.68</v>
      </c>
      <c r="AE61" s="27">
        <v>10863208.109999999</v>
      </c>
      <c r="AF61" s="27">
        <v>4230280.32</v>
      </c>
      <c r="AG61" s="27">
        <v>8151301.1900000004</v>
      </c>
      <c r="AH61" s="27">
        <v>75406428.230000004</v>
      </c>
      <c r="AI61" s="27">
        <v>25428222.489999998</v>
      </c>
      <c r="AJ61" s="27"/>
      <c r="AK61" s="27">
        <v>10091283.35</v>
      </c>
      <c r="AL61" s="27">
        <f t="shared" ref="AL61" si="227">AK61+AH61+AG61+AC61+AB61</f>
        <v>122390673.88</v>
      </c>
      <c r="AM61" s="27"/>
      <c r="AN61" s="27">
        <f t="shared" ref="AN61" si="228">AO61+AP61+AQ61</f>
        <v>6588902.1900000004</v>
      </c>
      <c r="AO61" s="27">
        <v>3051997.77</v>
      </c>
      <c r="AP61" s="27">
        <v>2446893.54</v>
      </c>
      <c r="AQ61" s="27">
        <v>1090010.8799999999</v>
      </c>
      <c r="AR61" s="27">
        <v>1978239.76</v>
      </c>
      <c r="AS61" s="27">
        <v>22939172.34</v>
      </c>
      <c r="AT61" s="27">
        <v>7800068.25</v>
      </c>
      <c r="AU61" s="27"/>
      <c r="AV61" s="27">
        <v>1803882.26</v>
      </c>
      <c r="AW61" s="27">
        <f t="shared" ref="AW61" si="229">AV61+AS61+AR61+AN61+AM61</f>
        <v>33310196.550000004</v>
      </c>
      <c r="AX61" s="28">
        <f t="shared" si="11"/>
        <v>0</v>
      </c>
      <c r="AY61" s="29">
        <f t="shared" si="12"/>
        <v>87753748.61999999</v>
      </c>
      <c r="AZ61" s="29">
        <f t="shared" si="13"/>
        <v>41803981.259999998</v>
      </c>
      <c r="BA61" s="29">
        <f t="shared" si="14"/>
        <v>32973447.359999999</v>
      </c>
      <c r="BB61" s="29">
        <f t="shared" si="15"/>
        <v>12976320</v>
      </c>
      <c r="BC61" s="29">
        <f t="shared" si="16"/>
        <v>23834214</v>
      </c>
      <c r="BD61" s="29">
        <f t="shared" si="17"/>
        <v>244033748.31999999</v>
      </c>
      <c r="BE61" s="29">
        <f t="shared" si="18"/>
        <v>78000682.479999989</v>
      </c>
      <c r="BF61" s="29">
        <f t="shared" si="19"/>
        <v>0</v>
      </c>
      <c r="BG61" s="29">
        <f t="shared" si="20"/>
        <v>26143221.109999999</v>
      </c>
      <c r="BH61" s="30">
        <f t="shared" si="29"/>
        <v>381764932.05000001</v>
      </c>
    </row>
    <row r="62" spans="1:60" s="25" customFormat="1" ht="18.75" customHeight="1" x14ac:dyDescent="0.25">
      <c r="A62" s="13">
        <v>1</v>
      </c>
      <c r="B62" s="20" t="s">
        <v>70</v>
      </c>
      <c r="C62" s="88">
        <v>28</v>
      </c>
      <c r="D62" s="88" t="s">
        <v>71</v>
      </c>
      <c r="E62" s="21" t="s">
        <v>18</v>
      </c>
      <c r="F62" s="21"/>
      <c r="G62" s="21"/>
      <c r="H62" s="21">
        <v>6439</v>
      </c>
      <c r="I62" s="21">
        <v>4926</v>
      </c>
      <c r="J62" s="21">
        <v>843</v>
      </c>
      <c r="K62" s="21"/>
      <c r="L62" s="21">
        <v>334</v>
      </c>
      <c r="M62" s="21"/>
      <c r="N62" s="21"/>
      <c r="O62" s="21">
        <v>24</v>
      </c>
      <c r="P62" s="21"/>
      <c r="Q62" s="21"/>
      <c r="R62" s="21"/>
      <c r="S62" s="21">
        <v>224</v>
      </c>
      <c r="T62" s="21">
        <v>171</v>
      </c>
      <c r="U62" s="21">
        <v>39</v>
      </c>
      <c r="V62" s="21"/>
      <c r="W62" s="21">
        <v>12</v>
      </c>
      <c r="X62" s="21"/>
      <c r="Y62" s="21"/>
      <c r="Z62" s="21">
        <v>4</v>
      </c>
      <c r="AA62" s="21"/>
      <c r="AB62" s="21"/>
      <c r="AC62" s="21"/>
      <c r="AD62" s="21">
        <v>3547</v>
      </c>
      <c r="AE62" s="21">
        <v>2714</v>
      </c>
      <c r="AF62" s="21">
        <v>384</v>
      </c>
      <c r="AG62" s="21"/>
      <c r="AH62" s="21">
        <v>128</v>
      </c>
      <c r="AI62" s="21"/>
      <c r="AJ62" s="21"/>
      <c r="AK62" s="21">
        <v>16</v>
      </c>
      <c r="AL62" s="21"/>
      <c r="AM62" s="21"/>
      <c r="AN62" s="21"/>
      <c r="AO62" s="21">
        <v>1556</v>
      </c>
      <c r="AP62" s="21">
        <v>1187</v>
      </c>
      <c r="AQ62" s="21">
        <v>234</v>
      </c>
      <c r="AR62" s="21"/>
      <c r="AS62" s="21">
        <v>66</v>
      </c>
      <c r="AT62" s="21"/>
      <c r="AU62" s="21"/>
      <c r="AV62" s="21">
        <v>8</v>
      </c>
      <c r="AW62" s="21"/>
      <c r="AX62" s="22">
        <f t="shared" si="11"/>
        <v>0</v>
      </c>
      <c r="AY62" s="23">
        <f t="shared" si="12"/>
        <v>0</v>
      </c>
      <c r="AZ62" s="23">
        <f t="shared" si="13"/>
        <v>11766</v>
      </c>
      <c r="BA62" s="23">
        <f t="shared" si="14"/>
        <v>8998</v>
      </c>
      <c r="BB62" s="23">
        <f t="shared" si="15"/>
        <v>1500</v>
      </c>
      <c r="BC62" s="23">
        <f t="shared" si="16"/>
        <v>0</v>
      </c>
      <c r="BD62" s="23">
        <f t="shared" si="17"/>
        <v>540</v>
      </c>
      <c r="BE62" s="23">
        <f t="shared" si="18"/>
        <v>0</v>
      </c>
      <c r="BF62" s="23">
        <f t="shared" si="19"/>
        <v>0</v>
      </c>
      <c r="BG62" s="23">
        <f t="shared" si="20"/>
        <v>52</v>
      </c>
      <c r="BH62" s="24"/>
    </row>
    <row r="63" spans="1:60" s="33" customFormat="1" x14ac:dyDescent="0.25">
      <c r="A63" s="13">
        <v>1</v>
      </c>
      <c r="B63" s="34"/>
      <c r="C63" s="89"/>
      <c r="D63" s="89"/>
      <c r="E63" s="27" t="s">
        <v>19</v>
      </c>
      <c r="F63" s="27"/>
      <c r="G63" s="27">
        <f t="shared" ref="G63" si="230">H63+I63+J63</f>
        <v>8624328.0399999991</v>
      </c>
      <c r="H63" s="27">
        <v>3650177.08</v>
      </c>
      <c r="I63" s="27">
        <v>4290461.0999999996</v>
      </c>
      <c r="J63" s="27">
        <v>683689.86</v>
      </c>
      <c r="K63" s="27"/>
      <c r="L63" s="27">
        <v>7487897</v>
      </c>
      <c r="M63" s="27"/>
      <c r="N63" s="27"/>
      <c r="O63" s="27">
        <v>381013.07</v>
      </c>
      <c r="P63" s="27">
        <f t="shared" ref="P63" si="231">O63+L63+K63+G63+F63</f>
        <v>16493238.109999999</v>
      </c>
      <c r="Q63" s="27"/>
      <c r="R63" s="27">
        <f t="shared" ref="R63" si="232">S63+T63+U63</f>
        <v>306437.08999999997</v>
      </c>
      <c r="S63" s="27">
        <v>127125.02</v>
      </c>
      <c r="T63" s="27">
        <v>147682.29</v>
      </c>
      <c r="U63" s="27">
        <v>31629.78</v>
      </c>
      <c r="V63" s="27"/>
      <c r="W63" s="27">
        <v>285253.21999999997</v>
      </c>
      <c r="X63" s="27"/>
      <c r="Y63" s="27"/>
      <c r="Z63" s="27">
        <v>66263.14</v>
      </c>
      <c r="AA63" s="27">
        <f t="shared" ref="AA63" si="233">Z63+W63+V63+R63+Q63</f>
        <v>657953.44999999995</v>
      </c>
      <c r="AB63" s="27"/>
      <c r="AC63" s="27">
        <f t="shared" ref="AC63" si="234">AD63+AE63+AF63</f>
        <v>4682646.92</v>
      </c>
      <c r="AD63" s="27">
        <v>2010886.64</v>
      </c>
      <c r="AE63" s="27">
        <v>2360328.6</v>
      </c>
      <c r="AF63" s="27">
        <v>311431.67999999999</v>
      </c>
      <c r="AG63" s="27"/>
      <c r="AH63" s="27">
        <v>2709905.58</v>
      </c>
      <c r="AI63" s="27"/>
      <c r="AJ63" s="27"/>
      <c r="AK63" s="27">
        <v>256769.68</v>
      </c>
      <c r="AL63" s="27">
        <f t="shared" ref="AL63" si="235">AK63+AH63+AG63+AC63+AB63</f>
        <v>7649322.1799999997</v>
      </c>
      <c r="AM63" s="27"/>
      <c r="AN63" s="27">
        <f t="shared" ref="AN63" si="236">AO63+AP63+AQ63</f>
        <v>2104663.6800000002</v>
      </c>
      <c r="AO63" s="27">
        <v>881874.25</v>
      </c>
      <c r="AP63" s="27">
        <v>1033010.75</v>
      </c>
      <c r="AQ63" s="27">
        <v>189778.68</v>
      </c>
      <c r="AR63" s="27"/>
      <c r="AS63" s="27">
        <v>1402494.99</v>
      </c>
      <c r="AT63" s="27"/>
      <c r="AU63" s="27"/>
      <c r="AV63" s="27">
        <v>124243.39</v>
      </c>
      <c r="AW63" s="27">
        <f t="shared" ref="AW63" si="237">AV63+AS63+AR63+AN63+AM63</f>
        <v>3631402.06</v>
      </c>
      <c r="AX63" s="28">
        <f t="shared" si="11"/>
        <v>0</v>
      </c>
      <c r="AY63" s="29">
        <f t="shared" si="12"/>
        <v>15718075.729999999</v>
      </c>
      <c r="AZ63" s="29">
        <f t="shared" si="13"/>
        <v>6670062.9900000002</v>
      </c>
      <c r="BA63" s="29">
        <f t="shared" si="14"/>
        <v>7831482.7400000002</v>
      </c>
      <c r="BB63" s="29">
        <f t="shared" si="15"/>
        <v>1216530</v>
      </c>
      <c r="BC63" s="29">
        <f t="shared" si="16"/>
        <v>0</v>
      </c>
      <c r="BD63" s="29">
        <f t="shared" si="17"/>
        <v>11885550.789999999</v>
      </c>
      <c r="BE63" s="29">
        <f t="shared" si="18"/>
        <v>0</v>
      </c>
      <c r="BF63" s="29">
        <f t="shared" si="19"/>
        <v>0</v>
      </c>
      <c r="BG63" s="29">
        <f t="shared" si="20"/>
        <v>828289.28</v>
      </c>
      <c r="BH63" s="30">
        <f t="shared" si="29"/>
        <v>28431915.799999997</v>
      </c>
    </row>
    <row r="64" spans="1:60" s="25" customFormat="1" ht="17.25" customHeight="1" x14ac:dyDescent="0.25">
      <c r="A64" s="13">
        <v>1</v>
      </c>
      <c r="B64" s="35" t="s">
        <v>72</v>
      </c>
      <c r="C64" s="88">
        <v>29</v>
      </c>
      <c r="D64" s="88" t="s">
        <v>73</v>
      </c>
      <c r="E64" s="21" t="s">
        <v>18</v>
      </c>
      <c r="F64" s="21"/>
      <c r="G64" s="21"/>
      <c r="H64" s="21">
        <v>120</v>
      </c>
      <c r="I64" s="21">
        <v>528</v>
      </c>
      <c r="J64" s="21"/>
      <c r="K64" s="21"/>
      <c r="L64" s="21"/>
      <c r="M64" s="21"/>
      <c r="N64" s="21"/>
      <c r="O64" s="21"/>
      <c r="P64" s="21"/>
      <c r="Q64" s="21"/>
      <c r="R64" s="21"/>
      <c r="S64" s="21">
        <v>13</v>
      </c>
      <c r="T64" s="21">
        <v>39</v>
      </c>
      <c r="U64" s="21"/>
      <c r="V64" s="21"/>
      <c r="W64" s="21"/>
      <c r="X64" s="21"/>
      <c r="Y64" s="21"/>
      <c r="Z64" s="21"/>
      <c r="AA64" s="21"/>
      <c r="AB64" s="21"/>
      <c r="AC64" s="21"/>
      <c r="AD64" s="21">
        <v>76</v>
      </c>
      <c r="AE64" s="21">
        <v>343</v>
      </c>
      <c r="AF64" s="21"/>
      <c r="AG64" s="21"/>
      <c r="AH64" s="21"/>
      <c r="AI64" s="21"/>
      <c r="AJ64" s="21"/>
      <c r="AK64" s="21"/>
      <c r="AL64" s="21"/>
      <c r="AM64" s="21"/>
      <c r="AN64" s="21"/>
      <c r="AO64" s="21">
        <v>24</v>
      </c>
      <c r="AP64" s="21">
        <v>105.88235294117646</v>
      </c>
      <c r="AQ64" s="21"/>
      <c r="AR64" s="21"/>
      <c r="AS64" s="21"/>
      <c r="AT64" s="21"/>
      <c r="AU64" s="21"/>
      <c r="AV64" s="21"/>
      <c r="AW64" s="21"/>
      <c r="AX64" s="22">
        <f t="shared" si="11"/>
        <v>0</v>
      </c>
      <c r="AY64" s="23">
        <f t="shared" si="12"/>
        <v>0</v>
      </c>
      <c r="AZ64" s="23">
        <f t="shared" si="13"/>
        <v>233</v>
      </c>
      <c r="BA64" s="23">
        <f t="shared" si="14"/>
        <v>1015.8823529411765</v>
      </c>
      <c r="BB64" s="23">
        <f t="shared" si="15"/>
        <v>0</v>
      </c>
      <c r="BC64" s="23">
        <f t="shared" si="16"/>
        <v>0</v>
      </c>
      <c r="BD64" s="23">
        <f t="shared" si="17"/>
        <v>0</v>
      </c>
      <c r="BE64" s="23">
        <f t="shared" si="18"/>
        <v>0</v>
      </c>
      <c r="BF64" s="23">
        <f t="shared" si="19"/>
        <v>0</v>
      </c>
      <c r="BG64" s="23">
        <f t="shared" si="20"/>
        <v>0</v>
      </c>
      <c r="BH64" s="24"/>
    </row>
    <row r="65" spans="1:60" s="33" customFormat="1" ht="15" customHeight="1" x14ac:dyDescent="0.25">
      <c r="A65" s="13">
        <v>1</v>
      </c>
      <c r="B65" s="34"/>
      <c r="C65" s="89"/>
      <c r="D65" s="89"/>
      <c r="E65" s="27" t="s">
        <v>19</v>
      </c>
      <c r="F65" s="27"/>
      <c r="G65" s="27">
        <f t="shared" ref="G65" si="238">H65+I65+J65</f>
        <v>954520.95096000005</v>
      </c>
      <c r="H65" s="27">
        <v>64248.996960000004</v>
      </c>
      <c r="I65" s="27">
        <v>890271.95400000003</v>
      </c>
      <c r="J65" s="27"/>
      <c r="K65" s="27"/>
      <c r="L65" s="27"/>
      <c r="M65" s="27"/>
      <c r="N65" s="27"/>
      <c r="O65" s="27"/>
      <c r="P65" s="27">
        <f t="shared" ref="P65" si="239">O65+L65+K65+G65+F65</f>
        <v>954520.95096000005</v>
      </c>
      <c r="Q65" s="27"/>
      <c r="R65" s="27">
        <f t="shared" ref="R65" si="240">S65+T65+U65</f>
        <v>72155.60802</v>
      </c>
      <c r="S65" s="27">
        <v>7097.2729200000012</v>
      </c>
      <c r="T65" s="27">
        <v>65058.335100000004</v>
      </c>
      <c r="U65" s="27"/>
      <c r="V65" s="27"/>
      <c r="W65" s="27"/>
      <c r="X65" s="27"/>
      <c r="Y65" s="27"/>
      <c r="Z65" s="27"/>
      <c r="AA65" s="27">
        <f t="shared" ref="AA65" si="241">Z65+W65+V65+R65+Q65</f>
        <v>72155.60802</v>
      </c>
      <c r="AB65" s="27"/>
      <c r="AC65" s="27">
        <f t="shared" ref="AC65" si="242">AD65+AE65+AF65</f>
        <v>619143.67709999997</v>
      </c>
      <c r="AD65" s="27">
        <v>40466.906999999999</v>
      </c>
      <c r="AE65" s="27">
        <v>578676.77009999997</v>
      </c>
      <c r="AF65" s="27"/>
      <c r="AG65" s="27"/>
      <c r="AH65" s="27"/>
      <c r="AI65" s="27"/>
      <c r="AJ65" s="27"/>
      <c r="AK65" s="27"/>
      <c r="AL65" s="27">
        <f t="shared" ref="AL65" si="243">AK65+AH65+AG65+AC65+AB65</f>
        <v>619143.67709999997</v>
      </c>
      <c r="AM65" s="27"/>
      <c r="AN65" s="27">
        <f t="shared" ref="AN65" si="244">AO65+AP65+AQ65</f>
        <v>190754.77392000004</v>
      </c>
      <c r="AO65" s="27">
        <v>12700.383120000002</v>
      </c>
      <c r="AP65" s="27">
        <v>178054.39080000002</v>
      </c>
      <c r="AQ65" s="27"/>
      <c r="AR65" s="27"/>
      <c r="AS65" s="27"/>
      <c r="AT65" s="27"/>
      <c r="AU65" s="27"/>
      <c r="AV65" s="27"/>
      <c r="AW65" s="27">
        <f t="shared" ref="AW65" si="245">AV65+AS65+AR65+AN65+AM65</f>
        <v>190754.77392000004</v>
      </c>
      <c r="AX65" s="28">
        <f t="shared" si="11"/>
        <v>0</v>
      </c>
      <c r="AY65" s="29">
        <f t="shared" si="12"/>
        <v>1836575.0100000002</v>
      </c>
      <c r="AZ65" s="29">
        <f t="shared" si="13"/>
        <v>124513.56000000001</v>
      </c>
      <c r="BA65" s="29">
        <f t="shared" si="14"/>
        <v>1712061.4500000002</v>
      </c>
      <c r="BB65" s="29">
        <f t="shared" si="15"/>
        <v>0</v>
      </c>
      <c r="BC65" s="29">
        <f t="shared" si="16"/>
        <v>0</v>
      </c>
      <c r="BD65" s="29">
        <f t="shared" si="17"/>
        <v>0</v>
      </c>
      <c r="BE65" s="29">
        <f t="shared" si="18"/>
        <v>0</v>
      </c>
      <c r="BF65" s="29">
        <f t="shared" si="19"/>
        <v>0</v>
      </c>
      <c r="BG65" s="29">
        <f t="shared" si="20"/>
        <v>0</v>
      </c>
      <c r="BH65" s="30">
        <f t="shared" si="29"/>
        <v>1836575.0100000002</v>
      </c>
    </row>
    <row r="66" spans="1:60" s="25" customFormat="1" ht="15" customHeight="1" x14ac:dyDescent="0.25">
      <c r="A66" s="13">
        <v>1</v>
      </c>
      <c r="B66" s="35"/>
      <c r="C66" s="88">
        <v>30</v>
      </c>
      <c r="D66" s="88" t="s">
        <v>74</v>
      </c>
      <c r="E66" s="21" t="s">
        <v>18</v>
      </c>
      <c r="F66" s="21"/>
      <c r="G66" s="21"/>
      <c r="H66" s="21">
        <v>0</v>
      </c>
      <c r="I66" s="21">
        <v>3624</v>
      </c>
      <c r="J66" s="21"/>
      <c r="K66" s="21"/>
      <c r="L66" s="21"/>
      <c r="M66" s="21"/>
      <c r="N66" s="21"/>
      <c r="O66" s="21"/>
      <c r="P66" s="21"/>
      <c r="Q66" s="21"/>
      <c r="R66" s="21"/>
      <c r="S66" s="21">
        <v>528</v>
      </c>
      <c r="T66" s="21">
        <v>46</v>
      </c>
      <c r="U66" s="21"/>
      <c r="V66" s="21"/>
      <c r="W66" s="21"/>
      <c r="X66" s="21"/>
      <c r="Y66" s="21"/>
      <c r="Z66" s="21"/>
      <c r="AA66" s="21"/>
      <c r="AB66" s="21"/>
      <c r="AC66" s="21"/>
      <c r="AD66" s="21">
        <v>0</v>
      </c>
      <c r="AE66" s="21">
        <v>1073</v>
      </c>
      <c r="AF66" s="21"/>
      <c r="AG66" s="21"/>
      <c r="AH66" s="21"/>
      <c r="AI66" s="21"/>
      <c r="AJ66" s="21"/>
      <c r="AK66" s="21"/>
      <c r="AL66" s="21"/>
      <c r="AM66" s="21"/>
      <c r="AN66" s="21"/>
      <c r="AO66" s="21">
        <v>36</v>
      </c>
      <c r="AP66" s="21">
        <v>1055.588235294118</v>
      </c>
      <c r="AQ66" s="21"/>
      <c r="AR66" s="21"/>
      <c r="AS66" s="21"/>
      <c r="AT66" s="21"/>
      <c r="AU66" s="21"/>
      <c r="AV66" s="21"/>
      <c r="AW66" s="21"/>
      <c r="AX66" s="22">
        <f t="shared" si="11"/>
        <v>0</v>
      </c>
      <c r="AY66" s="23">
        <f t="shared" si="12"/>
        <v>0</v>
      </c>
      <c r="AZ66" s="23">
        <f t="shared" si="13"/>
        <v>564</v>
      </c>
      <c r="BA66" s="23">
        <f t="shared" si="14"/>
        <v>5798.588235294118</v>
      </c>
      <c r="BB66" s="23">
        <f t="shared" si="15"/>
        <v>0</v>
      </c>
      <c r="BC66" s="23">
        <f t="shared" si="16"/>
        <v>0</v>
      </c>
      <c r="BD66" s="23">
        <f t="shared" si="17"/>
        <v>0</v>
      </c>
      <c r="BE66" s="23">
        <f t="shared" si="18"/>
        <v>0</v>
      </c>
      <c r="BF66" s="23">
        <f t="shared" si="19"/>
        <v>0</v>
      </c>
      <c r="BG66" s="23">
        <f t="shared" si="20"/>
        <v>0</v>
      </c>
      <c r="BH66" s="24"/>
    </row>
    <row r="67" spans="1:60" s="33" customFormat="1" ht="15" customHeight="1" x14ac:dyDescent="0.25">
      <c r="A67" s="13">
        <v>1</v>
      </c>
      <c r="B67" s="34"/>
      <c r="C67" s="89"/>
      <c r="D67" s="89"/>
      <c r="E67" s="27" t="s">
        <v>19</v>
      </c>
      <c r="F67" s="27"/>
      <c r="G67" s="27">
        <f t="shared" ref="G67" si="246">H67+I67+J67</f>
        <v>6107707.3499999996</v>
      </c>
      <c r="H67" s="27">
        <v>0</v>
      </c>
      <c r="I67" s="27">
        <v>6107707.3499999996</v>
      </c>
      <c r="J67" s="27"/>
      <c r="K67" s="27"/>
      <c r="L67" s="27"/>
      <c r="M67" s="27"/>
      <c r="N67" s="27"/>
      <c r="O67" s="27"/>
      <c r="P67" s="27">
        <f t="shared" ref="P67" si="247">O67+L67+K67+G67+F67</f>
        <v>6107707.3499999996</v>
      </c>
      <c r="Q67" s="27"/>
      <c r="R67" s="27">
        <f t="shared" ref="R67" si="248">S67+T67+U67</f>
        <v>361003.67136000004</v>
      </c>
      <c r="S67" s="27">
        <v>282825.01728000003</v>
      </c>
      <c r="T67" s="27">
        <v>78178.654079999993</v>
      </c>
      <c r="U67" s="27"/>
      <c r="V67" s="27"/>
      <c r="W67" s="27"/>
      <c r="X67" s="27"/>
      <c r="Y67" s="27"/>
      <c r="Z67" s="27"/>
      <c r="AA67" s="27">
        <f t="shared" ref="AA67" si="249">Z67+W67+V67+R67+Q67</f>
        <v>361003.67136000004</v>
      </c>
      <c r="AB67" s="27"/>
      <c r="AC67" s="27">
        <f t="shared" ref="AC67" si="250">AD67+AE67+AF67</f>
        <v>1807881.3755999999</v>
      </c>
      <c r="AD67" s="27">
        <v>0</v>
      </c>
      <c r="AE67" s="27">
        <v>1807881.3755999999</v>
      </c>
      <c r="AF67" s="27"/>
      <c r="AG67" s="27"/>
      <c r="AH67" s="27"/>
      <c r="AI67" s="27"/>
      <c r="AJ67" s="27"/>
      <c r="AK67" s="27"/>
      <c r="AL67" s="27">
        <f t="shared" ref="AL67" si="251">AK67+AH67+AG67+AC67+AB67</f>
        <v>1807881.3755999999</v>
      </c>
      <c r="AM67" s="27"/>
      <c r="AN67" s="27">
        <f t="shared" ref="AN67" si="252">AO67+AP67+AQ67</f>
        <v>1797902.8430399997</v>
      </c>
      <c r="AO67" s="27">
        <v>19338.462720000003</v>
      </c>
      <c r="AP67" s="27">
        <v>1778564.3803199998</v>
      </c>
      <c r="AQ67" s="27"/>
      <c r="AR67" s="27"/>
      <c r="AS67" s="27"/>
      <c r="AT67" s="27"/>
      <c r="AU67" s="27"/>
      <c r="AV67" s="27"/>
      <c r="AW67" s="27">
        <f t="shared" ref="AW67" si="253">AV67+AS67+AR67+AN67+AM67</f>
        <v>1797902.8430399997</v>
      </c>
      <c r="AX67" s="28">
        <f t="shared" si="11"/>
        <v>0</v>
      </c>
      <c r="AY67" s="29">
        <f t="shared" si="12"/>
        <v>10074495.239999998</v>
      </c>
      <c r="AZ67" s="29">
        <f t="shared" si="13"/>
        <v>302163.48000000004</v>
      </c>
      <c r="BA67" s="29">
        <f t="shared" si="14"/>
        <v>9772331.7599999979</v>
      </c>
      <c r="BB67" s="29">
        <f t="shared" si="15"/>
        <v>0</v>
      </c>
      <c r="BC67" s="29">
        <f t="shared" si="16"/>
        <v>0</v>
      </c>
      <c r="BD67" s="29">
        <f t="shared" si="17"/>
        <v>0</v>
      </c>
      <c r="BE67" s="29">
        <f t="shared" si="18"/>
        <v>0</v>
      </c>
      <c r="BF67" s="29">
        <f t="shared" si="19"/>
        <v>0</v>
      </c>
      <c r="BG67" s="29">
        <f t="shared" si="20"/>
        <v>0</v>
      </c>
      <c r="BH67" s="30">
        <f t="shared" si="29"/>
        <v>10074495.239999998</v>
      </c>
    </row>
    <row r="68" spans="1:60" s="25" customFormat="1" ht="15" customHeight="1" x14ac:dyDescent="0.25">
      <c r="A68" s="13">
        <v>1</v>
      </c>
      <c r="B68" s="35"/>
      <c r="C68" s="88">
        <v>31</v>
      </c>
      <c r="D68" s="88" t="s">
        <v>75</v>
      </c>
      <c r="E68" s="21" t="s">
        <v>18</v>
      </c>
      <c r="F68" s="21"/>
      <c r="G68" s="21"/>
      <c r="H68" s="21">
        <v>5614</v>
      </c>
      <c r="I68" s="21">
        <v>190</v>
      </c>
      <c r="J68" s="21"/>
      <c r="K68" s="21"/>
      <c r="L68" s="21"/>
      <c r="M68" s="21"/>
      <c r="N68" s="21"/>
      <c r="O68" s="21"/>
      <c r="P68" s="21"/>
      <c r="Q68" s="21"/>
      <c r="R68" s="21"/>
      <c r="S68" s="21">
        <v>986</v>
      </c>
      <c r="T68" s="21">
        <v>24</v>
      </c>
      <c r="U68" s="21"/>
      <c r="V68" s="21"/>
      <c r="W68" s="21"/>
      <c r="X68" s="21"/>
      <c r="Y68" s="21"/>
      <c r="Z68" s="21"/>
      <c r="AA68" s="21"/>
      <c r="AB68" s="21"/>
      <c r="AC68" s="21"/>
      <c r="AD68" s="21">
        <v>662</v>
      </c>
      <c r="AE68" s="21">
        <v>30</v>
      </c>
      <c r="AF68" s="21"/>
      <c r="AG68" s="21"/>
      <c r="AH68" s="21"/>
      <c r="AI68" s="21"/>
      <c r="AJ68" s="21"/>
      <c r="AK68" s="21"/>
      <c r="AL68" s="21"/>
      <c r="AM68" s="21"/>
      <c r="AN68" s="21"/>
      <c r="AO68" s="21">
        <v>1550</v>
      </c>
      <c r="AP68" s="21">
        <v>64</v>
      </c>
      <c r="AQ68" s="21"/>
      <c r="AR68" s="21"/>
      <c r="AS68" s="21"/>
      <c r="AT68" s="21"/>
      <c r="AU68" s="21"/>
      <c r="AV68" s="21"/>
      <c r="AW68" s="21"/>
      <c r="AX68" s="22">
        <f t="shared" si="11"/>
        <v>0</v>
      </c>
      <c r="AY68" s="23">
        <f t="shared" si="12"/>
        <v>0</v>
      </c>
      <c r="AZ68" s="23">
        <f t="shared" si="13"/>
        <v>8812</v>
      </c>
      <c r="BA68" s="23">
        <f t="shared" si="14"/>
        <v>308</v>
      </c>
      <c r="BB68" s="23">
        <f t="shared" si="15"/>
        <v>0</v>
      </c>
      <c r="BC68" s="23">
        <f t="shared" si="16"/>
        <v>0</v>
      </c>
      <c r="BD68" s="23">
        <f t="shared" si="17"/>
        <v>0</v>
      </c>
      <c r="BE68" s="23">
        <f t="shared" si="18"/>
        <v>0</v>
      </c>
      <c r="BF68" s="23">
        <f t="shared" si="19"/>
        <v>0</v>
      </c>
      <c r="BG68" s="23">
        <f t="shared" si="20"/>
        <v>0</v>
      </c>
      <c r="BH68" s="24"/>
    </row>
    <row r="69" spans="1:60" s="33" customFormat="1" ht="15" customHeight="1" x14ac:dyDescent="0.25">
      <c r="A69" s="13">
        <v>1</v>
      </c>
      <c r="B69" s="34"/>
      <c r="C69" s="89"/>
      <c r="D69" s="89"/>
      <c r="E69" s="27" t="s">
        <v>19</v>
      </c>
      <c r="F69" s="27"/>
      <c r="G69" s="27">
        <f t="shared" ref="G69" si="254">H69+I69+J69</f>
        <v>7523408.8300000001</v>
      </c>
      <c r="H69" s="27">
        <v>3333246.38</v>
      </c>
      <c r="I69" s="27">
        <v>4190162.45</v>
      </c>
      <c r="J69" s="27"/>
      <c r="K69" s="27"/>
      <c r="L69" s="27"/>
      <c r="M69" s="27"/>
      <c r="N69" s="27"/>
      <c r="O69" s="27"/>
      <c r="P69" s="27">
        <f t="shared" ref="P69" si="255">O69+L69+K69+G69+F69</f>
        <v>7523408.8300000001</v>
      </c>
      <c r="Q69" s="27"/>
      <c r="R69" s="27">
        <f t="shared" ref="R69" si="256">S69+T69+U69</f>
        <v>839340.54</v>
      </c>
      <c r="S69" s="27">
        <v>583498.15</v>
      </c>
      <c r="T69" s="27">
        <v>255842.39</v>
      </c>
      <c r="U69" s="27"/>
      <c r="V69" s="27"/>
      <c r="W69" s="27"/>
      <c r="X69" s="27"/>
      <c r="Y69" s="27"/>
      <c r="Z69" s="27"/>
      <c r="AA69" s="27">
        <f t="shared" ref="AA69" si="257">Z69+W69+V69+R69+Q69</f>
        <v>839340.54</v>
      </c>
      <c r="AB69" s="27"/>
      <c r="AC69" s="27">
        <f t="shared" ref="AC69" si="258">AD69+AE69+AF69</f>
        <v>1037014.09</v>
      </c>
      <c r="AD69" s="27">
        <v>401661.23</v>
      </c>
      <c r="AE69" s="27">
        <v>635352.86</v>
      </c>
      <c r="AF69" s="27"/>
      <c r="AG69" s="27"/>
      <c r="AH69" s="27"/>
      <c r="AI69" s="27"/>
      <c r="AJ69" s="27"/>
      <c r="AK69" s="27"/>
      <c r="AL69" s="27">
        <f t="shared" ref="AL69" si="259">AK69+AH69+AG69+AC69+AB69</f>
        <v>1037014.09</v>
      </c>
      <c r="AM69" s="27"/>
      <c r="AN69" s="27">
        <f t="shared" ref="AN69" si="260">AO69+AP69+AQ69</f>
        <v>1624060.65</v>
      </c>
      <c r="AO69" s="27">
        <v>924209.58</v>
      </c>
      <c r="AP69" s="27">
        <v>699851.07</v>
      </c>
      <c r="AQ69" s="27"/>
      <c r="AR69" s="27"/>
      <c r="AS69" s="27"/>
      <c r="AT69" s="27"/>
      <c r="AU69" s="27"/>
      <c r="AV69" s="27"/>
      <c r="AW69" s="27">
        <f t="shared" ref="AW69" si="261">AV69+AS69+AR69+AN69+AM69</f>
        <v>1624060.65</v>
      </c>
      <c r="AX69" s="28">
        <f t="shared" si="11"/>
        <v>0</v>
      </c>
      <c r="AY69" s="29">
        <f t="shared" si="12"/>
        <v>11023824.109999999</v>
      </c>
      <c r="AZ69" s="29">
        <f t="shared" si="13"/>
        <v>5242615.34</v>
      </c>
      <c r="BA69" s="29">
        <f t="shared" si="14"/>
        <v>5781208.7699999996</v>
      </c>
      <c r="BB69" s="29">
        <f t="shared" si="15"/>
        <v>0</v>
      </c>
      <c r="BC69" s="29">
        <f t="shared" si="16"/>
        <v>0</v>
      </c>
      <c r="BD69" s="29">
        <f t="shared" si="17"/>
        <v>0</v>
      </c>
      <c r="BE69" s="29">
        <f t="shared" si="18"/>
        <v>0</v>
      </c>
      <c r="BF69" s="29">
        <f t="shared" si="19"/>
        <v>0</v>
      </c>
      <c r="BG69" s="29">
        <f t="shared" si="20"/>
        <v>0</v>
      </c>
      <c r="BH69" s="30">
        <f t="shared" si="29"/>
        <v>11023824.109999999</v>
      </c>
    </row>
    <row r="70" spans="1:60" s="25" customFormat="1" ht="23.25" customHeight="1" x14ac:dyDescent="0.25">
      <c r="A70" s="13">
        <v>1</v>
      </c>
      <c r="B70" s="35"/>
      <c r="C70" s="88">
        <v>32</v>
      </c>
      <c r="D70" s="88" t="s">
        <v>76</v>
      </c>
      <c r="E70" s="21" t="s">
        <v>18</v>
      </c>
      <c r="F70" s="21"/>
      <c r="G70" s="21"/>
      <c r="H70" s="21">
        <v>6201</v>
      </c>
      <c r="I70" s="21">
        <v>6310</v>
      </c>
      <c r="J70" s="21">
        <v>117</v>
      </c>
      <c r="K70" s="21"/>
      <c r="L70" s="21"/>
      <c r="M70" s="21"/>
      <c r="N70" s="21"/>
      <c r="O70" s="21">
        <v>66</v>
      </c>
      <c r="P70" s="21"/>
      <c r="Q70" s="21"/>
      <c r="R70" s="21"/>
      <c r="S70" s="21">
        <v>478</v>
      </c>
      <c r="T70" s="21">
        <v>513</v>
      </c>
      <c r="U70" s="21">
        <v>26</v>
      </c>
      <c r="V70" s="21"/>
      <c r="W70" s="21"/>
      <c r="X70" s="21"/>
      <c r="Y70" s="21"/>
      <c r="Z70" s="21"/>
      <c r="AA70" s="21"/>
      <c r="AB70" s="21"/>
      <c r="AC70" s="21"/>
      <c r="AD70" s="21">
        <v>6399</v>
      </c>
      <c r="AE70" s="21">
        <v>4287</v>
      </c>
      <c r="AF70" s="21">
        <v>184</v>
      </c>
      <c r="AG70" s="21"/>
      <c r="AH70" s="21"/>
      <c r="AI70" s="21"/>
      <c r="AJ70" s="21"/>
      <c r="AK70" s="21">
        <v>132</v>
      </c>
      <c r="AL70" s="21"/>
      <c r="AM70" s="21"/>
      <c r="AN70" s="21"/>
      <c r="AO70" s="21">
        <v>1562</v>
      </c>
      <c r="AP70" s="21">
        <v>1278</v>
      </c>
      <c r="AQ70" s="21">
        <v>43</v>
      </c>
      <c r="AR70" s="21"/>
      <c r="AS70" s="21"/>
      <c r="AT70" s="21"/>
      <c r="AU70" s="21"/>
      <c r="AV70" s="21">
        <v>12</v>
      </c>
      <c r="AW70" s="21"/>
      <c r="AX70" s="22">
        <f t="shared" si="11"/>
        <v>0</v>
      </c>
      <c r="AY70" s="23">
        <f t="shared" si="12"/>
        <v>0</v>
      </c>
      <c r="AZ70" s="23">
        <f t="shared" si="13"/>
        <v>14640</v>
      </c>
      <c r="BA70" s="23">
        <f t="shared" si="14"/>
        <v>12388</v>
      </c>
      <c r="BB70" s="23">
        <f t="shared" si="15"/>
        <v>370</v>
      </c>
      <c r="BC70" s="23">
        <f t="shared" si="16"/>
        <v>0</v>
      </c>
      <c r="BD70" s="23">
        <f t="shared" si="17"/>
        <v>0</v>
      </c>
      <c r="BE70" s="23">
        <f t="shared" si="18"/>
        <v>0</v>
      </c>
      <c r="BF70" s="23">
        <f t="shared" si="19"/>
        <v>0</v>
      </c>
      <c r="BG70" s="23">
        <f t="shared" si="20"/>
        <v>210</v>
      </c>
      <c r="BH70" s="24"/>
    </row>
    <row r="71" spans="1:60" s="33" customFormat="1" ht="29.25" customHeight="1" x14ac:dyDescent="0.25">
      <c r="A71" s="13">
        <v>1</v>
      </c>
      <c r="B71" s="34"/>
      <c r="C71" s="89"/>
      <c r="D71" s="89"/>
      <c r="E71" s="27" t="s">
        <v>19</v>
      </c>
      <c r="F71" s="27"/>
      <c r="G71" s="27">
        <f t="shared" ref="G71" si="262">H71+I71+J71</f>
        <v>14223100.560999999</v>
      </c>
      <c r="H71" s="27">
        <v>3805383.6</v>
      </c>
      <c r="I71" s="27">
        <v>10323192.58</v>
      </c>
      <c r="J71" s="27">
        <v>94524.380999999994</v>
      </c>
      <c r="K71" s="27"/>
      <c r="L71" s="27"/>
      <c r="M71" s="27"/>
      <c r="N71" s="27"/>
      <c r="O71" s="27">
        <v>1073748.98</v>
      </c>
      <c r="P71" s="27">
        <f t="shared" ref="P71" si="263">O71+L71+K71+G71+F71</f>
        <v>15296849.540999999</v>
      </c>
      <c r="Q71" s="27"/>
      <c r="R71" s="27">
        <f t="shared" ref="R71" si="264">S71+T71+U71</f>
        <v>1153783.1953999999</v>
      </c>
      <c r="S71" s="27">
        <v>303942.40999999997</v>
      </c>
      <c r="T71" s="27">
        <v>828535.29</v>
      </c>
      <c r="U71" s="27">
        <v>21305.495399999996</v>
      </c>
      <c r="V71" s="27"/>
      <c r="W71" s="27"/>
      <c r="X71" s="27"/>
      <c r="Y71" s="27"/>
      <c r="Z71" s="27"/>
      <c r="AA71" s="27">
        <f t="shared" ref="AA71" si="265">Z71+W71+V71+R71+Q71</f>
        <v>1153783.1953999999</v>
      </c>
      <c r="AB71" s="27"/>
      <c r="AC71" s="27">
        <f t="shared" ref="AC71" si="266">AD71+AE71+AF71</f>
        <v>10983996.4352</v>
      </c>
      <c r="AD71" s="27">
        <v>4091777.41</v>
      </c>
      <c r="AE71" s="27">
        <v>6742780.4800000004</v>
      </c>
      <c r="AF71" s="27">
        <v>149438.54519999996</v>
      </c>
      <c r="AG71" s="27"/>
      <c r="AH71" s="27"/>
      <c r="AI71" s="27"/>
      <c r="AJ71" s="27"/>
      <c r="AK71" s="27">
        <v>2220471.2000000002</v>
      </c>
      <c r="AL71" s="27">
        <f t="shared" ref="AL71" si="267">AK71+AH71+AG71+AC71+AB71</f>
        <v>13204467.635200001</v>
      </c>
      <c r="AM71" s="27"/>
      <c r="AN71" s="27">
        <f t="shared" ref="AN71" si="268">AO71+AP71+AQ71</f>
        <v>3071253.0584</v>
      </c>
      <c r="AO71" s="27">
        <v>961103.61</v>
      </c>
      <c r="AP71" s="27">
        <v>2075340.47</v>
      </c>
      <c r="AQ71" s="27">
        <v>34808.978399999993</v>
      </c>
      <c r="AR71" s="27"/>
      <c r="AS71" s="27"/>
      <c r="AT71" s="27"/>
      <c r="AU71" s="27"/>
      <c r="AV71" s="27">
        <v>180695.62</v>
      </c>
      <c r="AW71" s="27">
        <f t="shared" ref="AW71" si="269">AV71+AS71+AR71+AN71+AM71</f>
        <v>3251948.6784000001</v>
      </c>
      <c r="AX71" s="28">
        <f t="shared" si="11"/>
        <v>0</v>
      </c>
      <c r="AY71" s="29">
        <f t="shared" si="12"/>
        <v>29432133.25</v>
      </c>
      <c r="AZ71" s="29">
        <f t="shared" si="13"/>
        <v>9162207.0300000012</v>
      </c>
      <c r="BA71" s="29">
        <f t="shared" si="14"/>
        <v>19969848.82</v>
      </c>
      <c r="BB71" s="29">
        <f t="shared" si="15"/>
        <v>300077.39999999991</v>
      </c>
      <c r="BC71" s="29">
        <f t="shared" si="16"/>
        <v>0</v>
      </c>
      <c r="BD71" s="29">
        <f t="shared" si="17"/>
        <v>0</v>
      </c>
      <c r="BE71" s="29">
        <f t="shared" si="18"/>
        <v>0</v>
      </c>
      <c r="BF71" s="29">
        <f t="shared" si="19"/>
        <v>0</v>
      </c>
      <c r="BG71" s="29">
        <f t="shared" si="20"/>
        <v>3474915.8000000003</v>
      </c>
      <c r="BH71" s="30">
        <f t="shared" si="29"/>
        <v>32907049.050000001</v>
      </c>
    </row>
    <row r="72" spans="1:60" s="25" customFormat="1" ht="20.25" customHeight="1" x14ac:dyDescent="0.25">
      <c r="A72" s="13">
        <v>1</v>
      </c>
      <c r="B72" s="35"/>
      <c r="C72" s="88">
        <v>33</v>
      </c>
      <c r="D72" s="88" t="s">
        <v>210</v>
      </c>
      <c r="E72" s="21" t="s">
        <v>18</v>
      </c>
      <c r="F72" s="21"/>
      <c r="G72" s="21"/>
      <c r="H72" s="21"/>
      <c r="I72" s="21"/>
      <c r="J72" s="21"/>
      <c r="K72" s="21"/>
      <c r="L72" s="21"/>
      <c r="M72" s="21"/>
      <c r="N72" s="21"/>
      <c r="O72" s="21">
        <v>100</v>
      </c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>
        <v>92</v>
      </c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>
        <v>24</v>
      </c>
      <c r="AW72" s="21"/>
      <c r="AX72" s="22">
        <f t="shared" si="11"/>
        <v>0</v>
      </c>
      <c r="AY72" s="23">
        <f t="shared" si="12"/>
        <v>0</v>
      </c>
      <c r="AZ72" s="23">
        <f t="shared" si="13"/>
        <v>0</v>
      </c>
      <c r="BA72" s="23">
        <f t="shared" si="14"/>
        <v>0</v>
      </c>
      <c r="BB72" s="23">
        <f t="shared" si="15"/>
        <v>0</v>
      </c>
      <c r="BC72" s="23">
        <f t="shared" si="16"/>
        <v>0</v>
      </c>
      <c r="BD72" s="23">
        <f t="shared" si="17"/>
        <v>0</v>
      </c>
      <c r="BE72" s="23">
        <f t="shared" si="18"/>
        <v>0</v>
      </c>
      <c r="BF72" s="23">
        <f t="shared" si="19"/>
        <v>0</v>
      </c>
      <c r="BG72" s="23">
        <f t="shared" si="20"/>
        <v>216</v>
      </c>
      <c r="BH72" s="24"/>
    </row>
    <row r="73" spans="1:60" s="33" customFormat="1" ht="20.25" customHeight="1" x14ac:dyDescent="0.25">
      <c r="A73" s="13">
        <v>1</v>
      </c>
      <c r="B73" s="34"/>
      <c r="C73" s="89"/>
      <c r="D73" s="89"/>
      <c r="E73" s="27" t="s">
        <v>19</v>
      </c>
      <c r="F73" s="27"/>
      <c r="G73" s="27">
        <f t="shared" ref="G73" si="270">H73+I73+J73</f>
        <v>0</v>
      </c>
      <c r="H73" s="27"/>
      <c r="I73" s="27"/>
      <c r="J73" s="27"/>
      <c r="K73" s="27"/>
      <c r="L73" s="27"/>
      <c r="M73" s="27"/>
      <c r="N73" s="27"/>
      <c r="O73" s="27">
        <v>1671469</v>
      </c>
      <c r="P73" s="27">
        <f t="shared" ref="P73" si="271">O73+L73+K73+G73+F73</f>
        <v>1671469</v>
      </c>
      <c r="Q73" s="27"/>
      <c r="R73" s="27">
        <f t="shared" ref="R73" si="272">S73+T73+U73</f>
        <v>0</v>
      </c>
      <c r="S73" s="27"/>
      <c r="T73" s="27"/>
      <c r="U73" s="27"/>
      <c r="V73" s="27"/>
      <c r="W73" s="27"/>
      <c r="X73" s="27"/>
      <c r="Y73" s="27"/>
      <c r="Z73" s="27"/>
      <c r="AA73" s="27">
        <f t="shared" ref="AA73" si="273">Z73+W73+V73+R73+Q73</f>
        <v>0</v>
      </c>
      <c r="AB73" s="27"/>
      <c r="AC73" s="27">
        <f t="shared" ref="AC73" si="274">AD73+AE73+AF73</f>
        <v>0</v>
      </c>
      <c r="AD73" s="27"/>
      <c r="AE73" s="27"/>
      <c r="AF73" s="27"/>
      <c r="AG73" s="27"/>
      <c r="AH73" s="27"/>
      <c r="AI73" s="27"/>
      <c r="AJ73" s="27"/>
      <c r="AK73" s="27">
        <v>1537606.62</v>
      </c>
      <c r="AL73" s="27">
        <f t="shared" ref="AL73" si="275">AK73+AH73+AG73+AC73+AB73</f>
        <v>1537606.62</v>
      </c>
      <c r="AM73" s="27"/>
      <c r="AN73" s="27">
        <f t="shared" ref="AN73" si="276">AO73+AP73+AQ73</f>
        <v>0</v>
      </c>
      <c r="AO73" s="27"/>
      <c r="AP73" s="27"/>
      <c r="AQ73" s="27"/>
      <c r="AR73" s="27"/>
      <c r="AS73" s="27"/>
      <c r="AT73" s="27"/>
      <c r="AU73" s="27"/>
      <c r="AV73" s="27">
        <v>408822.46</v>
      </c>
      <c r="AW73" s="27">
        <f t="shared" ref="AW73" si="277">AV73+AS73+AR73+AN73+AM73</f>
        <v>408822.46</v>
      </c>
      <c r="AX73" s="28">
        <f t="shared" si="11"/>
        <v>0</v>
      </c>
      <c r="AY73" s="29">
        <f t="shared" si="12"/>
        <v>0</v>
      </c>
      <c r="AZ73" s="29">
        <f t="shared" si="13"/>
        <v>0</v>
      </c>
      <c r="BA73" s="29">
        <f t="shared" si="14"/>
        <v>0</v>
      </c>
      <c r="BB73" s="29">
        <f t="shared" si="15"/>
        <v>0</v>
      </c>
      <c r="BC73" s="29">
        <f t="shared" si="16"/>
        <v>0</v>
      </c>
      <c r="BD73" s="29">
        <f t="shared" si="17"/>
        <v>0</v>
      </c>
      <c r="BE73" s="29">
        <f t="shared" si="18"/>
        <v>0</v>
      </c>
      <c r="BF73" s="29">
        <f t="shared" si="19"/>
        <v>0</v>
      </c>
      <c r="BG73" s="29">
        <f t="shared" si="20"/>
        <v>3617898.08</v>
      </c>
      <c r="BH73" s="30">
        <f t="shared" si="29"/>
        <v>3617898.08</v>
      </c>
    </row>
    <row r="74" spans="1:60" s="25" customFormat="1" ht="20.25" customHeight="1" x14ac:dyDescent="0.25">
      <c r="A74" s="13">
        <v>1</v>
      </c>
      <c r="B74" s="35"/>
      <c r="C74" s="88">
        <v>34</v>
      </c>
      <c r="D74" s="88" t="s">
        <v>77</v>
      </c>
      <c r="E74" s="21" t="s">
        <v>18</v>
      </c>
      <c r="F74" s="21"/>
      <c r="G74" s="21"/>
      <c r="H74" s="21"/>
      <c r="I74" s="21">
        <v>7854</v>
      </c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>
        <v>240</v>
      </c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>
        <v>2244</v>
      </c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>
        <v>1630</v>
      </c>
      <c r="AQ74" s="21"/>
      <c r="AR74" s="21"/>
      <c r="AS74" s="21"/>
      <c r="AT74" s="21"/>
      <c r="AU74" s="21"/>
      <c r="AV74" s="21"/>
      <c r="AW74" s="21"/>
      <c r="AX74" s="22">
        <f t="shared" ref="AX74:AX137" si="278">AM74+AB74+Q74+F74</f>
        <v>0</v>
      </c>
      <c r="AY74" s="23">
        <f t="shared" ref="AY74:AY137" si="279">AN74+AC74+R74+G74</f>
        <v>0</v>
      </c>
      <c r="AZ74" s="23">
        <f t="shared" ref="AZ74:AZ137" si="280">AO74+AD74+S74+H74</f>
        <v>0</v>
      </c>
      <c r="BA74" s="23">
        <f t="shared" ref="BA74:BA137" si="281">AP74+AE74+T74+I74</f>
        <v>11968</v>
      </c>
      <c r="BB74" s="23">
        <f t="shared" ref="BB74:BB137" si="282">AQ74+AF74+U74+J74</f>
        <v>0</v>
      </c>
      <c r="BC74" s="23">
        <f t="shared" ref="BC74:BC137" si="283">AR74+AG74+V74+K74</f>
        <v>0</v>
      </c>
      <c r="BD74" s="23">
        <f t="shared" ref="BD74:BD137" si="284">AS74+AH74+W74+L74</f>
        <v>0</v>
      </c>
      <c r="BE74" s="23">
        <f t="shared" ref="BE74:BE137" si="285">AT74+AI74+X74+M74</f>
        <v>0</v>
      </c>
      <c r="BF74" s="23">
        <f t="shared" ref="BF74:BF137" si="286">AU74+AJ74+Y74+N74</f>
        <v>0</v>
      </c>
      <c r="BG74" s="23">
        <f t="shared" ref="BG74:BG137" si="287">AV74+AK74+Z74+O74</f>
        <v>0</v>
      </c>
      <c r="BH74" s="24"/>
    </row>
    <row r="75" spans="1:60" s="33" customFormat="1" ht="20.25" customHeight="1" x14ac:dyDescent="0.25">
      <c r="A75" s="13">
        <v>1</v>
      </c>
      <c r="B75" s="34"/>
      <c r="C75" s="89"/>
      <c r="D75" s="89"/>
      <c r="E75" s="27" t="s">
        <v>19</v>
      </c>
      <c r="F75" s="27"/>
      <c r="G75" s="27">
        <f t="shared" ref="G75" si="288">H75+I75+J75</f>
        <v>2208130.04</v>
      </c>
      <c r="H75" s="27"/>
      <c r="I75" s="27">
        <v>2208130.04</v>
      </c>
      <c r="J75" s="27"/>
      <c r="K75" s="27"/>
      <c r="L75" s="27"/>
      <c r="M75" s="27"/>
      <c r="N75" s="27"/>
      <c r="O75" s="27"/>
      <c r="P75" s="27">
        <f t="shared" ref="P75" si="289">O75+L75+K75+G75+F75</f>
        <v>2208130.04</v>
      </c>
      <c r="Q75" s="27"/>
      <c r="R75" s="27">
        <f t="shared" ref="R75" si="290">S75+T75+U75</f>
        <v>51276.14</v>
      </c>
      <c r="S75" s="27"/>
      <c r="T75" s="27">
        <v>51276.14</v>
      </c>
      <c r="U75" s="27"/>
      <c r="V75" s="27"/>
      <c r="W75" s="27"/>
      <c r="X75" s="27"/>
      <c r="Y75" s="27"/>
      <c r="Z75" s="27"/>
      <c r="AA75" s="27">
        <f t="shared" ref="AA75" si="291">Z75+W75+V75+R75+Q75</f>
        <v>51276.14</v>
      </c>
      <c r="AB75" s="27"/>
      <c r="AC75" s="27">
        <f t="shared" ref="AC75" si="292">AD75+AE75+AF75</f>
        <v>648415.42000000004</v>
      </c>
      <c r="AD75" s="27"/>
      <c r="AE75" s="27">
        <v>648415.42000000004</v>
      </c>
      <c r="AF75" s="27"/>
      <c r="AG75" s="27"/>
      <c r="AH75" s="27"/>
      <c r="AI75" s="27"/>
      <c r="AJ75" s="27"/>
      <c r="AK75" s="27"/>
      <c r="AL75" s="27">
        <f t="shared" ref="AL75" si="293">AK75+AH75+AG75+AC75+AB75</f>
        <v>648415.42000000004</v>
      </c>
      <c r="AM75" s="27"/>
      <c r="AN75" s="27">
        <f t="shared" ref="AN75" si="294">AO75+AP75+AQ75</f>
        <v>464142.43</v>
      </c>
      <c r="AO75" s="27"/>
      <c r="AP75" s="27">
        <v>464142.43</v>
      </c>
      <c r="AQ75" s="27"/>
      <c r="AR75" s="27"/>
      <c r="AS75" s="27"/>
      <c r="AT75" s="27"/>
      <c r="AU75" s="27"/>
      <c r="AV75" s="27"/>
      <c r="AW75" s="27">
        <f t="shared" ref="AW75" si="295">AV75+AS75+AR75+AN75+AM75</f>
        <v>464142.43</v>
      </c>
      <c r="AX75" s="28">
        <f t="shared" si="278"/>
        <v>0</v>
      </c>
      <c r="AY75" s="29">
        <f t="shared" si="279"/>
        <v>3371964.0300000003</v>
      </c>
      <c r="AZ75" s="29">
        <f t="shared" si="280"/>
        <v>0</v>
      </c>
      <c r="BA75" s="29">
        <f t="shared" si="281"/>
        <v>3371964.0300000003</v>
      </c>
      <c r="BB75" s="29">
        <f t="shared" si="282"/>
        <v>0</v>
      </c>
      <c r="BC75" s="29">
        <f t="shared" si="283"/>
        <v>0</v>
      </c>
      <c r="BD75" s="29">
        <f t="shared" si="284"/>
        <v>0</v>
      </c>
      <c r="BE75" s="29">
        <f t="shared" si="285"/>
        <v>0</v>
      </c>
      <c r="BF75" s="29">
        <f t="shared" si="286"/>
        <v>0</v>
      </c>
      <c r="BG75" s="29">
        <f t="shared" si="287"/>
        <v>0</v>
      </c>
      <c r="BH75" s="30">
        <f t="shared" ref="BH75:BH137" si="296">BG75+BD75+BC75+AY75+AX75</f>
        <v>3371964.0300000003</v>
      </c>
    </row>
    <row r="76" spans="1:60" s="25" customFormat="1" ht="21.75" customHeight="1" x14ac:dyDescent="0.25">
      <c r="A76" s="13">
        <v>1</v>
      </c>
      <c r="B76" s="35"/>
      <c r="C76" s="88">
        <v>35</v>
      </c>
      <c r="D76" s="88" t="s">
        <v>204</v>
      </c>
      <c r="E76" s="21" t="s">
        <v>18</v>
      </c>
      <c r="F76" s="21"/>
      <c r="G76" s="21"/>
      <c r="H76" s="21"/>
      <c r="I76" s="21"/>
      <c r="J76" s="21"/>
      <c r="K76" s="21"/>
      <c r="L76" s="21">
        <v>1822</v>
      </c>
      <c r="M76" s="21"/>
      <c r="N76" s="21">
        <f>L76</f>
        <v>1822</v>
      </c>
      <c r="O76" s="21">
        <v>244</v>
      </c>
      <c r="P76" s="21"/>
      <c r="Q76" s="21"/>
      <c r="R76" s="21"/>
      <c r="S76" s="21"/>
      <c r="T76" s="21"/>
      <c r="U76" s="21"/>
      <c r="V76" s="21"/>
      <c r="W76" s="21">
        <v>34</v>
      </c>
      <c r="X76" s="21"/>
      <c r="Y76" s="21">
        <f>W76</f>
        <v>34</v>
      </c>
      <c r="Z76" s="21">
        <v>4</v>
      </c>
      <c r="AA76" s="21"/>
      <c r="AB76" s="21"/>
      <c r="AC76" s="21"/>
      <c r="AD76" s="21"/>
      <c r="AE76" s="21"/>
      <c r="AF76" s="21"/>
      <c r="AG76" s="21"/>
      <c r="AH76" s="21">
        <v>356</v>
      </c>
      <c r="AI76" s="21"/>
      <c r="AJ76" s="21">
        <f>AH76</f>
        <v>356</v>
      </c>
      <c r="AK76" s="21">
        <v>72</v>
      </c>
      <c r="AL76" s="21"/>
      <c r="AM76" s="21"/>
      <c r="AN76" s="21"/>
      <c r="AO76" s="21"/>
      <c r="AP76" s="21"/>
      <c r="AQ76" s="21"/>
      <c r="AR76" s="21"/>
      <c r="AS76" s="21">
        <v>388</v>
      </c>
      <c r="AT76" s="21"/>
      <c r="AU76" s="21">
        <f>AS76</f>
        <v>388</v>
      </c>
      <c r="AV76" s="21">
        <v>40</v>
      </c>
      <c r="AW76" s="21"/>
      <c r="AX76" s="22">
        <f t="shared" si="278"/>
        <v>0</v>
      </c>
      <c r="AY76" s="23">
        <f t="shared" si="279"/>
        <v>0</v>
      </c>
      <c r="AZ76" s="23">
        <f t="shared" si="280"/>
        <v>0</v>
      </c>
      <c r="BA76" s="23">
        <f t="shared" si="281"/>
        <v>0</v>
      </c>
      <c r="BB76" s="23">
        <f t="shared" si="282"/>
        <v>0</v>
      </c>
      <c r="BC76" s="23">
        <f t="shared" si="283"/>
        <v>0</v>
      </c>
      <c r="BD76" s="23">
        <f t="shared" si="284"/>
        <v>2600</v>
      </c>
      <c r="BE76" s="23">
        <f t="shared" si="285"/>
        <v>0</v>
      </c>
      <c r="BF76" s="23">
        <f t="shared" si="286"/>
        <v>2600</v>
      </c>
      <c r="BG76" s="23">
        <f t="shared" si="287"/>
        <v>360</v>
      </c>
      <c r="BH76" s="24"/>
    </row>
    <row r="77" spans="1:60" s="33" customFormat="1" ht="20.25" customHeight="1" x14ac:dyDescent="0.25">
      <c r="A77" s="13">
        <v>1</v>
      </c>
      <c r="B77" s="34"/>
      <c r="C77" s="89"/>
      <c r="D77" s="89"/>
      <c r="E77" s="27" t="s">
        <v>19</v>
      </c>
      <c r="F77" s="27"/>
      <c r="G77" s="27">
        <f t="shared" ref="G77" si="297">H77+I77+J77</f>
        <v>0</v>
      </c>
      <c r="H77" s="27"/>
      <c r="I77" s="27"/>
      <c r="J77" s="27"/>
      <c r="K77" s="27"/>
      <c r="L77" s="27">
        <v>63444816.93</v>
      </c>
      <c r="M77" s="27"/>
      <c r="N77" s="27">
        <f>L77</f>
        <v>63444816.93</v>
      </c>
      <c r="O77" s="27">
        <v>6716708.1200000001</v>
      </c>
      <c r="P77" s="27">
        <f t="shared" ref="P77" si="298">O77+L77+K77+G77+F77</f>
        <v>70161525.049999997</v>
      </c>
      <c r="Q77" s="27"/>
      <c r="R77" s="27">
        <f t="shared" ref="R77" si="299">S77+T77+U77</f>
        <v>0</v>
      </c>
      <c r="S77" s="27"/>
      <c r="T77" s="27"/>
      <c r="U77" s="27"/>
      <c r="V77" s="27"/>
      <c r="W77" s="27">
        <v>1150324.44</v>
      </c>
      <c r="X77" s="27"/>
      <c r="Y77" s="27">
        <f>W77</f>
        <v>1150324.44</v>
      </c>
      <c r="Z77" s="27">
        <v>146227.32</v>
      </c>
      <c r="AA77" s="27">
        <f t="shared" ref="AA77" si="300">Z77+W77+V77+R77+Q77</f>
        <v>1296551.76</v>
      </c>
      <c r="AB77" s="27"/>
      <c r="AC77" s="27">
        <f t="shared" ref="AC77" si="301">AD77+AE77+AF77</f>
        <v>0</v>
      </c>
      <c r="AD77" s="27"/>
      <c r="AE77" s="27"/>
      <c r="AF77" s="27"/>
      <c r="AG77" s="27"/>
      <c r="AH77" s="27">
        <v>11503244.35</v>
      </c>
      <c r="AI77" s="27"/>
      <c r="AJ77" s="27">
        <f>AH77</f>
        <v>11503244.35</v>
      </c>
      <c r="AK77" s="27">
        <v>1803470.25</v>
      </c>
      <c r="AL77" s="27">
        <f t="shared" ref="AL77" si="302">AK77+AH77+AG77+AC77+AB77</f>
        <v>13306714.6</v>
      </c>
      <c r="AM77" s="27"/>
      <c r="AN77" s="27">
        <f t="shared" ref="AN77" si="303">AO77+AP77+AQ77</f>
        <v>0</v>
      </c>
      <c r="AO77" s="27"/>
      <c r="AP77" s="27"/>
      <c r="AQ77" s="27"/>
      <c r="AR77" s="27"/>
      <c r="AS77" s="27">
        <v>12388109.300000001</v>
      </c>
      <c r="AT77" s="27"/>
      <c r="AU77" s="27">
        <f>AS77</f>
        <v>12388109.300000001</v>
      </c>
      <c r="AV77" s="27">
        <v>1082082.1499999999</v>
      </c>
      <c r="AW77" s="27">
        <f t="shared" ref="AW77" si="304">AV77+AS77+AR77+AN77+AM77</f>
        <v>13470191.450000001</v>
      </c>
      <c r="AX77" s="28">
        <f t="shared" si="278"/>
        <v>0</v>
      </c>
      <c r="AY77" s="29">
        <f t="shared" si="279"/>
        <v>0</v>
      </c>
      <c r="AZ77" s="29">
        <f t="shared" si="280"/>
        <v>0</v>
      </c>
      <c r="BA77" s="29">
        <f t="shared" si="281"/>
        <v>0</v>
      </c>
      <c r="BB77" s="29">
        <f t="shared" si="282"/>
        <v>0</v>
      </c>
      <c r="BC77" s="29">
        <f t="shared" si="283"/>
        <v>0</v>
      </c>
      <c r="BD77" s="29">
        <f t="shared" si="284"/>
        <v>88486495.019999996</v>
      </c>
      <c r="BE77" s="29">
        <f t="shared" si="285"/>
        <v>0</v>
      </c>
      <c r="BF77" s="29">
        <f t="shared" si="286"/>
        <v>88486495.019999996</v>
      </c>
      <c r="BG77" s="29">
        <f t="shared" si="287"/>
        <v>9748487.8399999999</v>
      </c>
      <c r="BH77" s="30">
        <f t="shared" si="296"/>
        <v>98234982.859999999</v>
      </c>
    </row>
    <row r="78" spans="1:60" s="25" customFormat="1" ht="20.25" customHeight="1" x14ac:dyDescent="0.25">
      <c r="A78" s="13">
        <v>1</v>
      </c>
      <c r="B78" s="35"/>
      <c r="C78" s="88">
        <v>36</v>
      </c>
      <c r="D78" s="88" t="s">
        <v>194</v>
      </c>
      <c r="E78" s="21" t="s">
        <v>18</v>
      </c>
      <c r="F78" s="21"/>
      <c r="G78" s="21"/>
      <c r="H78" s="21">
        <v>2712</v>
      </c>
      <c r="I78" s="21">
        <v>17034</v>
      </c>
      <c r="J78" s="21"/>
      <c r="K78" s="21"/>
      <c r="L78" s="21"/>
      <c r="M78" s="21"/>
      <c r="N78" s="21"/>
      <c r="O78" s="21"/>
      <c r="P78" s="21"/>
      <c r="Q78" s="21"/>
      <c r="R78" s="21"/>
      <c r="S78" s="21">
        <v>72</v>
      </c>
      <c r="T78" s="21">
        <v>584</v>
      </c>
      <c r="U78" s="21"/>
      <c r="V78" s="21"/>
      <c r="W78" s="21"/>
      <c r="X78" s="21"/>
      <c r="Y78" s="21"/>
      <c r="Z78" s="21"/>
      <c r="AA78" s="21"/>
      <c r="AB78" s="21"/>
      <c r="AC78" s="21"/>
      <c r="AD78" s="21">
        <v>852</v>
      </c>
      <c r="AE78" s="21">
        <v>4746</v>
      </c>
      <c r="AF78" s="21"/>
      <c r="AG78" s="21"/>
      <c r="AH78" s="21"/>
      <c r="AI78" s="21"/>
      <c r="AJ78" s="21"/>
      <c r="AK78" s="21"/>
      <c r="AL78" s="21"/>
      <c r="AM78" s="21"/>
      <c r="AN78" s="21"/>
      <c r="AO78" s="21">
        <v>364</v>
      </c>
      <c r="AP78" s="21">
        <v>3364</v>
      </c>
      <c r="AQ78" s="21"/>
      <c r="AR78" s="21"/>
      <c r="AS78" s="21"/>
      <c r="AT78" s="21"/>
      <c r="AU78" s="21"/>
      <c r="AV78" s="21"/>
      <c r="AW78" s="21"/>
      <c r="AX78" s="22">
        <f t="shared" si="278"/>
        <v>0</v>
      </c>
      <c r="AY78" s="23">
        <f t="shared" si="279"/>
        <v>0</v>
      </c>
      <c r="AZ78" s="23">
        <f t="shared" si="280"/>
        <v>4000</v>
      </c>
      <c r="BA78" s="23">
        <f t="shared" si="281"/>
        <v>25728</v>
      </c>
      <c r="BB78" s="23">
        <f t="shared" si="282"/>
        <v>0</v>
      </c>
      <c r="BC78" s="23">
        <f t="shared" si="283"/>
        <v>0</v>
      </c>
      <c r="BD78" s="23">
        <f t="shared" si="284"/>
        <v>0</v>
      </c>
      <c r="BE78" s="23">
        <f t="shared" si="285"/>
        <v>0</v>
      </c>
      <c r="BF78" s="23">
        <f t="shared" si="286"/>
        <v>0</v>
      </c>
      <c r="BG78" s="23">
        <f t="shared" si="287"/>
        <v>0</v>
      </c>
      <c r="BH78" s="24"/>
    </row>
    <row r="79" spans="1:60" s="33" customFormat="1" ht="16.2" customHeight="1" x14ac:dyDescent="0.25">
      <c r="A79" s="13">
        <v>1</v>
      </c>
      <c r="B79" s="34"/>
      <c r="C79" s="89"/>
      <c r="D79" s="89"/>
      <c r="E79" s="27" t="s">
        <v>19</v>
      </c>
      <c r="F79" s="27"/>
      <c r="G79" s="27">
        <f t="shared" ref="G79" si="305">H79+I79+J79</f>
        <v>47680856.539999999</v>
      </c>
      <c r="H79" s="27">
        <v>1603198.8</v>
      </c>
      <c r="I79" s="27">
        <v>46077657.740000002</v>
      </c>
      <c r="J79" s="27"/>
      <c r="K79" s="27"/>
      <c r="L79" s="27"/>
      <c r="M79" s="27"/>
      <c r="N79" s="27"/>
      <c r="O79" s="27"/>
      <c r="P79" s="27">
        <f t="shared" ref="P79" si="306">O79+L79+K79+G79+F79</f>
        <v>47680856.539999999</v>
      </c>
      <c r="Q79" s="27"/>
      <c r="R79" s="27">
        <f t="shared" ref="R79" si="307">S79+T79+U79</f>
        <v>1550990.1</v>
      </c>
      <c r="S79" s="27">
        <v>42562.8</v>
      </c>
      <c r="T79" s="27">
        <v>1508427.3</v>
      </c>
      <c r="U79" s="27"/>
      <c r="V79" s="27"/>
      <c r="W79" s="27"/>
      <c r="X79" s="27"/>
      <c r="Y79" s="27"/>
      <c r="Z79" s="27"/>
      <c r="AA79" s="27">
        <f t="shared" ref="AA79" si="308">Z79+W79+V79+R79+Q79</f>
        <v>1550990.1</v>
      </c>
      <c r="AB79" s="27"/>
      <c r="AC79" s="27">
        <f t="shared" ref="AC79" si="309">AD79+AE79+AF79</f>
        <v>14155161.92</v>
      </c>
      <c r="AD79" s="27">
        <v>503659.8</v>
      </c>
      <c r="AE79" s="27">
        <v>13651502.119999999</v>
      </c>
      <c r="AF79" s="27"/>
      <c r="AG79" s="27"/>
      <c r="AH79" s="27"/>
      <c r="AI79" s="27"/>
      <c r="AJ79" s="27"/>
      <c r="AK79" s="27"/>
      <c r="AL79" s="27">
        <f t="shared" ref="AL79" si="310">AK79+AH79+AG79+AC79+AB79</f>
        <v>14155161.92</v>
      </c>
      <c r="AM79" s="27"/>
      <c r="AN79" s="27">
        <f t="shared" ref="AN79" si="311">AO79+AP79+AQ79</f>
        <v>7760050.1599999992</v>
      </c>
      <c r="AO79" s="27">
        <v>215178.6</v>
      </c>
      <c r="AP79" s="27">
        <v>7544871.5599999996</v>
      </c>
      <c r="AQ79" s="27"/>
      <c r="AR79" s="27"/>
      <c r="AS79" s="27"/>
      <c r="AT79" s="27"/>
      <c r="AU79" s="27"/>
      <c r="AV79" s="27"/>
      <c r="AW79" s="27">
        <f t="shared" ref="AW79" si="312">AV79+AS79+AR79+AN79+AM79</f>
        <v>7760050.1599999992</v>
      </c>
      <c r="AX79" s="28">
        <f t="shared" si="278"/>
        <v>0</v>
      </c>
      <c r="AY79" s="29">
        <f t="shared" si="279"/>
        <v>71147058.719999999</v>
      </c>
      <c r="AZ79" s="29">
        <f t="shared" si="280"/>
        <v>2364600</v>
      </c>
      <c r="BA79" s="29">
        <f t="shared" si="281"/>
        <v>68782458.719999999</v>
      </c>
      <c r="BB79" s="29">
        <f t="shared" si="282"/>
        <v>0</v>
      </c>
      <c r="BC79" s="29">
        <f t="shared" si="283"/>
        <v>0</v>
      </c>
      <c r="BD79" s="29">
        <f t="shared" si="284"/>
        <v>0</v>
      </c>
      <c r="BE79" s="29">
        <f t="shared" si="285"/>
        <v>0</v>
      </c>
      <c r="BF79" s="29">
        <f t="shared" si="286"/>
        <v>0</v>
      </c>
      <c r="BG79" s="29">
        <f t="shared" si="287"/>
        <v>0</v>
      </c>
      <c r="BH79" s="30">
        <f t="shared" si="296"/>
        <v>71147058.719999999</v>
      </c>
    </row>
    <row r="80" spans="1:60" s="25" customFormat="1" ht="20.25" customHeight="1" x14ac:dyDescent="0.25">
      <c r="A80" s="13">
        <v>1</v>
      </c>
      <c r="B80" s="35"/>
      <c r="C80" s="88">
        <v>37</v>
      </c>
      <c r="D80" s="88" t="s">
        <v>78</v>
      </c>
      <c r="E80" s="21" t="s">
        <v>18</v>
      </c>
      <c r="F80" s="21"/>
      <c r="G80" s="21"/>
      <c r="H80" s="21">
        <v>116</v>
      </c>
      <c r="I80" s="21">
        <v>28</v>
      </c>
      <c r="J80" s="21"/>
      <c r="K80" s="21"/>
      <c r="L80" s="21"/>
      <c r="M80" s="21"/>
      <c r="N80" s="21"/>
      <c r="O80" s="21"/>
      <c r="P80" s="21"/>
      <c r="Q80" s="21"/>
      <c r="R80" s="21"/>
      <c r="S80" s="21">
        <v>8</v>
      </c>
      <c r="T80" s="21">
        <v>4</v>
      </c>
      <c r="U80" s="21"/>
      <c r="V80" s="21"/>
      <c r="W80" s="21"/>
      <c r="X80" s="21"/>
      <c r="Y80" s="21"/>
      <c r="Z80" s="21"/>
      <c r="AA80" s="21"/>
      <c r="AB80" s="21"/>
      <c r="AC80" s="21"/>
      <c r="AD80" s="21">
        <v>36</v>
      </c>
      <c r="AE80" s="21">
        <v>8</v>
      </c>
      <c r="AF80" s="21"/>
      <c r="AG80" s="21"/>
      <c r="AH80" s="21"/>
      <c r="AI80" s="21"/>
      <c r="AJ80" s="21"/>
      <c r="AK80" s="21"/>
      <c r="AL80" s="21"/>
      <c r="AM80" s="21"/>
      <c r="AN80" s="21"/>
      <c r="AO80" s="21">
        <v>68</v>
      </c>
      <c r="AP80" s="21">
        <v>8</v>
      </c>
      <c r="AQ80" s="21"/>
      <c r="AR80" s="21"/>
      <c r="AS80" s="21"/>
      <c r="AT80" s="21"/>
      <c r="AU80" s="21"/>
      <c r="AV80" s="21"/>
      <c r="AW80" s="21"/>
      <c r="AX80" s="22">
        <f t="shared" si="278"/>
        <v>0</v>
      </c>
      <c r="AY80" s="23">
        <f t="shared" si="279"/>
        <v>0</v>
      </c>
      <c r="AZ80" s="23">
        <f t="shared" si="280"/>
        <v>228</v>
      </c>
      <c r="BA80" s="23">
        <f t="shared" si="281"/>
        <v>48</v>
      </c>
      <c r="BB80" s="23">
        <f t="shared" si="282"/>
        <v>0</v>
      </c>
      <c r="BC80" s="23">
        <f t="shared" si="283"/>
        <v>0</v>
      </c>
      <c r="BD80" s="23">
        <f t="shared" si="284"/>
        <v>0</v>
      </c>
      <c r="BE80" s="23">
        <f t="shared" si="285"/>
        <v>0</v>
      </c>
      <c r="BF80" s="23">
        <f t="shared" si="286"/>
        <v>0</v>
      </c>
      <c r="BG80" s="23">
        <f t="shared" si="287"/>
        <v>0</v>
      </c>
      <c r="BH80" s="24"/>
    </row>
    <row r="81" spans="1:60" s="33" customFormat="1" ht="18.75" customHeight="1" x14ac:dyDescent="0.25">
      <c r="A81" s="13">
        <v>1</v>
      </c>
      <c r="B81" s="34"/>
      <c r="C81" s="89"/>
      <c r="D81" s="89"/>
      <c r="E81" s="27" t="s">
        <v>19</v>
      </c>
      <c r="F81" s="27"/>
      <c r="G81" s="27">
        <f t="shared" ref="G81" si="313">H81+I81+J81</f>
        <v>492959.06000000006</v>
      </c>
      <c r="H81" s="27">
        <v>312160.15000000002</v>
      </c>
      <c r="I81" s="27">
        <v>180798.91</v>
      </c>
      <c r="J81" s="27"/>
      <c r="K81" s="27"/>
      <c r="L81" s="27"/>
      <c r="M81" s="27"/>
      <c r="N81" s="27"/>
      <c r="O81" s="27"/>
      <c r="P81" s="27">
        <f t="shared" ref="P81" si="314">O81+L81+K81+G81+F81</f>
        <v>492959.06000000006</v>
      </c>
      <c r="Q81" s="27"/>
      <c r="R81" s="27">
        <f t="shared" ref="R81" si="315">S81+T81+U81</f>
        <v>44958.080000000002</v>
      </c>
      <c r="S81" s="27">
        <v>20851.560000000001</v>
      </c>
      <c r="T81" s="27">
        <v>24106.52</v>
      </c>
      <c r="U81" s="27"/>
      <c r="V81" s="27"/>
      <c r="W81" s="27"/>
      <c r="X81" s="27"/>
      <c r="Y81" s="27"/>
      <c r="Z81" s="27"/>
      <c r="AA81" s="27">
        <f t="shared" ref="AA81" si="316">Z81+W81+V81+R81+Q81</f>
        <v>44958.080000000002</v>
      </c>
      <c r="AB81" s="27"/>
      <c r="AC81" s="27">
        <f t="shared" ref="AC81" si="317">AD81+AE81+AF81</f>
        <v>146338.04</v>
      </c>
      <c r="AD81" s="27">
        <v>98125</v>
      </c>
      <c r="AE81" s="27">
        <v>48213.04</v>
      </c>
      <c r="AF81" s="27"/>
      <c r="AG81" s="27"/>
      <c r="AH81" s="27"/>
      <c r="AI81" s="27"/>
      <c r="AJ81" s="27"/>
      <c r="AK81" s="27"/>
      <c r="AL81" s="27">
        <f t="shared" ref="AL81" si="318">AK81+AH81+AG81+AC81+AB81</f>
        <v>146338.04</v>
      </c>
      <c r="AM81" s="27"/>
      <c r="AN81" s="27">
        <f t="shared" ref="AN81" si="319">AO81+AP81+AQ81</f>
        <v>230357.57</v>
      </c>
      <c r="AO81" s="27">
        <v>182144.53</v>
      </c>
      <c r="AP81" s="27">
        <v>48213.04</v>
      </c>
      <c r="AQ81" s="27"/>
      <c r="AR81" s="27"/>
      <c r="AS81" s="27"/>
      <c r="AT81" s="27"/>
      <c r="AU81" s="27"/>
      <c r="AV81" s="27"/>
      <c r="AW81" s="27">
        <f t="shared" ref="AW81" si="320">AV81+AS81+AR81+AN81+AM81</f>
        <v>230357.57</v>
      </c>
      <c r="AX81" s="28">
        <f t="shared" si="278"/>
        <v>0</v>
      </c>
      <c r="AY81" s="29">
        <f t="shared" si="279"/>
        <v>914612.75</v>
      </c>
      <c r="AZ81" s="29">
        <f t="shared" si="280"/>
        <v>613281.24</v>
      </c>
      <c r="BA81" s="29">
        <f t="shared" si="281"/>
        <v>301331.51</v>
      </c>
      <c r="BB81" s="29">
        <f t="shared" si="282"/>
        <v>0</v>
      </c>
      <c r="BC81" s="29">
        <f t="shared" si="283"/>
        <v>0</v>
      </c>
      <c r="BD81" s="29">
        <f t="shared" si="284"/>
        <v>0</v>
      </c>
      <c r="BE81" s="29">
        <f t="shared" si="285"/>
        <v>0</v>
      </c>
      <c r="BF81" s="29">
        <f t="shared" si="286"/>
        <v>0</v>
      </c>
      <c r="BG81" s="29">
        <f t="shared" si="287"/>
        <v>0</v>
      </c>
      <c r="BH81" s="30">
        <f t="shared" si="296"/>
        <v>914612.75</v>
      </c>
    </row>
    <row r="82" spans="1:60" s="25" customFormat="1" ht="20.25" customHeight="1" x14ac:dyDescent="0.25">
      <c r="A82" s="13">
        <v>1</v>
      </c>
      <c r="B82" s="35"/>
      <c r="C82" s="88">
        <v>39</v>
      </c>
      <c r="D82" s="88" t="s">
        <v>79</v>
      </c>
      <c r="E82" s="21" t="s">
        <v>18</v>
      </c>
      <c r="F82" s="21"/>
      <c r="G82" s="21"/>
      <c r="H82" s="21">
        <v>770</v>
      </c>
      <c r="I82" s="21">
        <v>11904</v>
      </c>
      <c r="J82" s="21"/>
      <c r="K82" s="21"/>
      <c r="L82" s="21"/>
      <c r="M82" s="21"/>
      <c r="N82" s="21"/>
      <c r="O82" s="21"/>
      <c r="P82" s="21"/>
      <c r="Q82" s="21"/>
      <c r="R82" s="21"/>
      <c r="S82" s="21">
        <v>36</v>
      </c>
      <c r="T82" s="21">
        <v>684</v>
      </c>
      <c r="U82" s="21"/>
      <c r="V82" s="21"/>
      <c r="W82" s="21"/>
      <c r="X82" s="21"/>
      <c r="Y82" s="21"/>
      <c r="Z82" s="21"/>
      <c r="AA82" s="21"/>
      <c r="AB82" s="21"/>
      <c r="AC82" s="21"/>
      <c r="AD82" s="21">
        <v>272</v>
      </c>
      <c r="AE82" s="21">
        <v>3456</v>
      </c>
      <c r="AF82" s="21"/>
      <c r="AG82" s="21"/>
      <c r="AH82" s="21"/>
      <c r="AI82" s="21"/>
      <c r="AJ82" s="21"/>
      <c r="AK82" s="21"/>
      <c r="AL82" s="21"/>
      <c r="AM82" s="21"/>
      <c r="AN82" s="21"/>
      <c r="AO82" s="21">
        <v>208</v>
      </c>
      <c r="AP82" s="21">
        <v>2764</v>
      </c>
      <c r="AQ82" s="21"/>
      <c r="AR82" s="21"/>
      <c r="AS82" s="21"/>
      <c r="AT82" s="21"/>
      <c r="AU82" s="21"/>
      <c r="AV82" s="21"/>
      <c r="AW82" s="21"/>
      <c r="AX82" s="22">
        <f t="shared" si="278"/>
        <v>0</v>
      </c>
      <c r="AY82" s="23">
        <f t="shared" si="279"/>
        <v>0</v>
      </c>
      <c r="AZ82" s="23">
        <f t="shared" si="280"/>
        <v>1286</v>
      </c>
      <c r="BA82" s="23">
        <f t="shared" si="281"/>
        <v>18808</v>
      </c>
      <c r="BB82" s="23">
        <f t="shared" si="282"/>
        <v>0</v>
      </c>
      <c r="BC82" s="23">
        <f t="shared" si="283"/>
        <v>0</v>
      </c>
      <c r="BD82" s="23">
        <f t="shared" si="284"/>
        <v>0</v>
      </c>
      <c r="BE82" s="23">
        <f t="shared" si="285"/>
        <v>0</v>
      </c>
      <c r="BF82" s="23">
        <f t="shared" si="286"/>
        <v>0</v>
      </c>
      <c r="BG82" s="23">
        <f t="shared" si="287"/>
        <v>0</v>
      </c>
      <c r="BH82" s="24"/>
    </row>
    <row r="83" spans="1:60" s="33" customFormat="1" ht="20.25" customHeight="1" x14ac:dyDescent="0.25">
      <c r="A83" s="13">
        <v>1</v>
      </c>
      <c r="B83" s="34"/>
      <c r="C83" s="89"/>
      <c r="D83" s="89"/>
      <c r="E83" s="27" t="s">
        <v>19</v>
      </c>
      <c r="F83" s="27"/>
      <c r="G83" s="27">
        <f t="shared" ref="G83" si="321">H83+I83+J83</f>
        <v>2965536.44</v>
      </c>
      <c r="H83" s="27">
        <v>136945.82999999999</v>
      </c>
      <c r="I83" s="27">
        <v>2828590.61</v>
      </c>
      <c r="J83" s="27"/>
      <c r="K83" s="27"/>
      <c r="L83" s="27"/>
      <c r="M83" s="27"/>
      <c r="N83" s="27"/>
      <c r="O83" s="27"/>
      <c r="P83" s="27">
        <f t="shared" ref="P83" si="322">O83+L83+K83+G83+F83</f>
        <v>2965536.44</v>
      </c>
      <c r="Q83" s="27"/>
      <c r="R83" s="27">
        <f t="shared" ref="R83" si="323">S83+T83+U83</f>
        <v>160899.33000000002</v>
      </c>
      <c r="S83" s="27">
        <v>6183.17</v>
      </c>
      <c r="T83" s="27">
        <v>154716.16</v>
      </c>
      <c r="U83" s="27"/>
      <c r="V83" s="27"/>
      <c r="W83" s="27"/>
      <c r="X83" s="27"/>
      <c r="Y83" s="27"/>
      <c r="Z83" s="27"/>
      <c r="AA83" s="27">
        <f t="shared" ref="AA83" si="324">Z83+W83+V83+R83+Q83</f>
        <v>160899.33000000002</v>
      </c>
      <c r="AB83" s="27"/>
      <c r="AC83" s="27">
        <f t="shared" ref="AC83" si="325">AD83+AE83+AF83</f>
        <v>882128.73</v>
      </c>
      <c r="AD83" s="27">
        <v>48778.36</v>
      </c>
      <c r="AE83" s="27">
        <v>833350.37</v>
      </c>
      <c r="AF83" s="27"/>
      <c r="AG83" s="27"/>
      <c r="AH83" s="27"/>
      <c r="AI83" s="27"/>
      <c r="AJ83" s="27"/>
      <c r="AK83" s="27"/>
      <c r="AL83" s="27">
        <f t="shared" ref="AL83" si="326">AK83+AH83+AG83+AC83+AB83</f>
        <v>882128.73</v>
      </c>
      <c r="AM83" s="27"/>
      <c r="AN83" s="27">
        <f t="shared" ref="AN83" si="327">AO83+AP83+AQ83</f>
        <v>661073.52</v>
      </c>
      <c r="AO83" s="27">
        <v>37099.040000000001</v>
      </c>
      <c r="AP83" s="27">
        <v>623974.48</v>
      </c>
      <c r="AQ83" s="27"/>
      <c r="AR83" s="27"/>
      <c r="AS83" s="27"/>
      <c r="AT83" s="27"/>
      <c r="AU83" s="27"/>
      <c r="AV83" s="27"/>
      <c r="AW83" s="27">
        <f t="shared" ref="AW83" si="328">AV83+AS83+AR83+AN83+AM83</f>
        <v>661073.52</v>
      </c>
      <c r="AX83" s="28">
        <f t="shared" si="278"/>
        <v>0</v>
      </c>
      <c r="AY83" s="29">
        <f t="shared" si="279"/>
        <v>4669638.0199999996</v>
      </c>
      <c r="AZ83" s="29">
        <f t="shared" si="280"/>
        <v>229006.39999999997</v>
      </c>
      <c r="BA83" s="29">
        <f t="shared" si="281"/>
        <v>4440631.62</v>
      </c>
      <c r="BB83" s="29">
        <f t="shared" si="282"/>
        <v>0</v>
      </c>
      <c r="BC83" s="29">
        <f t="shared" si="283"/>
        <v>0</v>
      </c>
      <c r="BD83" s="29">
        <f t="shared" si="284"/>
        <v>0</v>
      </c>
      <c r="BE83" s="29">
        <f t="shared" si="285"/>
        <v>0</v>
      </c>
      <c r="BF83" s="29">
        <f t="shared" si="286"/>
        <v>0</v>
      </c>
      <c r="BG83" s="29">
        <f t="shared" si="287"/>
        <v>0</v>
      </c>
      <c r="BH83" s="30">
        <f t="shared" si="296"/>
        <v>4669638.0199999996</v>
      </c>
    </row>
    <row r="84" spans="1:60" s="25" customFormat="1" ht="20.25" customHeight="1" x14ac:dyDescent="0.25">
      <c r="A84" s="13">
        <v>1</v>
      </c>
      <c r="B84" s="35"/>
      <c r="C84" s="88">
        <v>40</v>
      </c>
      <c r="D84" s="88" t="s">
        <v>80</v>
      </c>
      <c r="E84" s="21" t="s">
        <v>18</v>
      </c>
      <c r="F84" s="21"/>
      <c r="G84" s="21"/>
      <c r="H84" s="21"/>
      <c r="I84" s="21">
        <v>210</v>
      </c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>
        <v>8</v>
      </c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>
        <v>44</v>
      </c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>
        <v>32</v>
      </c>
      <c r="AQ84" s="21"/>
      <c r="AR84" s="21"/>
      <c r="AS84" s="21"/>
      <c r="AT84" s="21"/>
      <c r="AU84" s="21"/>
      <c r="AV84" s="21"/>
      <c r="AW84" s="21"/>
      <c r="AX84" s="22">
        <f t="shared" si="278"/>
        <v>0</v>
      </c>
      <c r="AY84" s="23">
        <f t="shared" si="279"/>
        <v>0</v>
      </c>
      <c r="AZ84" s="23">
        <f t="shared" si="280"/>
        <v>0</v>
      </c>
      <c r="BA84" s="23">
        <f t="shared" si="281"/>
        <v>294</v>
      </c>
      <c r="BB84" s="23">
        <f t="shared" si="282"/>
        <v>0</v>
      </c>
      <c r="BC84" s="23">
        <f t="shared" si="283"/>
        <v>0</v>
      </c>
      <c r="BD84" s="23">
        <f t="shared" si="284"/>
        <v>0</v>
      </c>
      <c r="BE84" s="23">
        <f t="shared" si="285"/>
        <v>0</v>
      </c>
      <c r="BF84" s="23">
        <f t="shared" si="286"/>
        <v>0</v>
      </c>
      <c r="BG84" s="23">
        <f t="shared" si="287"/>
        <v>0</v>
      </c>
      <c r="BH84" s="24"/>
    </row>
    <row r="85" spans="1:60" s="33" customFormat="1" ht="20.25" customHeight="1" x14ac:dyDescent="0.25">
      <c r="A85" s="13">
        <v>1</v>
      </c>
      <c r="B85" s="34"/>
      <c r="C85" s="89"/>
      <c r="D85" s="89"/>
      <c r="E85" s="27" t="s">
        <v>19</v>
      </c>
      <c r="F85" s="27"/>
      <c r="G85" s="27">
        <f t="shared" ref="G85" si="329">H85+I85+J85</f>
        <v>849402.94</v>
      </c>
      <c r="H85" s="27"/>
      <c r="I85" s="27">
        <v>849402.94</v>
      </c>
      <c r="J85" s="27"/>
      <c r="K85" s="27"/>
      <c r="L85" s="27"/>
      <c r="M85" s="27"/>
      <c r="N85" s="27"/>
      <c r="O85" s="27"/>
      <c r="P85" s="27">
        <f t="shared" ref="P85" si="330">O85+L85+K85+G85+F85</f>
        <v>849402.94</v>
      </c>
      <c r="Q85" s="27"/>
      <c r="R85" s="27">
        <f t="shared" ref="R85" si="331">S85+T85+U85</f>
        <v>23058.25</v>
      </c>
      <c r="S85" s="27"/>
      <c r="T85" s="27">
        <v>23058.25</v>
      </c>
      <c r="U85" s="27"/>
      <c r="V85" s="27"/>
      <c r="W85" s="27"/>
      <c r="X85" s="27"/>
      <c r="Y85" s="27"/>
      <c r="Z85" s="27"/>
      <c r="AA85" s="27">
        <f t="shared" ref="AA85" si="332">Z85+W85+V85+R85+Q85</f>
        <v>23058.25</v>
      </c>
      <c r="AB85" s="27"/>
      <c r="AC85" s="27">
        <f t="shared" ref="AC85" si="333">AD85+AE85+AF85</f>
        <v>177690.42</v>
      </c>
      <c r="AD85" s="27"/>
      <c r="AE85" s="27">
        <v>177690.42</v>
      </c>
      <c r="AF85" s="27"/>
      <c r="AG85" s="27"/>
      <c r="AH85" s="27"/>
      <c r="AI85" s="27"/>
      <c r="AJ85" s="27"/>
      <c r="AK85" s="27"/>
      <c r="AL85" s="27">
        <f t="shared" ref="AL85" si="334">AK85+AH85+AG85+AC85+AB85</f>
        <v>177690.42</v>
      </c>
      <c r="AM85" s="27"/>
      <c r="AN85" s="27">
        <f t="shared" ref="AN85" si="335">AO85+AP85+AQ85</f>
        <v>118864.29</v>
      </c>
      <c r="AO85" s="27"/>
      <c r="AP85" s="27">
        <v>118864.29</v>
      </c>
      <c r="AQ85" s="27"/>
      <c r="AR85" s="27"/>
      <c r="AS85" s="27"/>
      <c r="AT85" s="27"/>
      <c r="AU85" s="27"/>
      <c r="AV85" s="27"/>
      <c r="AW85" s="27">
        <f t="shared" ref="AW85" si="336">AV85+AS85+AR85+AN85+AM85</f>
        <v>118864.29</v>
      </c>
      <c r="AX85" s="28">
        <f t="shared" si="278"/>
        <v>0</v>
      </c>
      <c r="AY85" s="29">
        <f t="shared" si="279"/>
        <v>1169015.8999999999</v>
      </c>
      <c r="AZ85" s="29">
        <f t="shared" si="280"/>
        <v>0</v>
      </c>
      <c r="BA85" s="29">
        <f t="shared" si="281"/>
        <v>1169015.8999999999</v>
      </c>
      <c r="BB85" s="29">
        <f t="shared" si="282"/>
        <v>0</v>
      </c>
      <c r="BC85" s="29">
        <f t="shared" si="283"/>
        <v>0</v>
      </c>
      <c r="BD85" s="29">
        <f t="shared" si="284"/>
        <v>0</v>
      </c>
      <c r="BE85" s="29">
        <f t="shared" si="285"/>
        <v>0</v>
      </c>
      <c r="BF85" s="29">
        <f t="shared" si="286"/>
        <v>0</v>
      </c>
      <c r="BG85" s="29">
        <f t="shared" si="287"/>
        <v>0</v>
      </c>
      <c r="BH85" s="30">
        <f t="shared" si="296"/>
        <v>1169015.8999999999</v>
      </c>
    </row>
    <row r="86" spans="1:60" s="25" customFormat="1" ht="20.25" customHeight="1" x14ac:dyDescent="0.25">
      <c r="A86" s="13">
        <v>1</v>
      </c>
      <c r="B86" s="35"/>
      <c r="C86" s="88">
        <v>41</v>
      </c>
      <c r="D86" s="88" t="s">
        <v>81</v>
      </c>
      <c r="E86" s="21" t="s">
        <v>18</v>
      </c>
      <c r="F86" s="21"/>
      <c r="G86" s="21"/>
      <c r="H86" s="21">
        <v>0</v>
      </c>
      <c r="I86" s="21">
        <v>870</v>
      </c>
      <c r="J86" s="21"/>
      <c r="K86" s="21"/>
      <c r="L86" s="21"/>
      <c r="M86" s="21"/>
      <c r="N86" s="21"/>
      <c r="O86" s="21">
        <v>4</v>
      </c>
      <c r="P86" s="21"/>
      <c r="Q86" s="21"/>
      <c r="R86" s="21"/>
      <c r="S86" s="21">
        <v>0</v>
      </c>
      <c r="T86" s="21">
        <v>31</v>
      </c>
      <c r="U86" s="21"/>
      <c r="V86" s="21"/>
      <c r="W86" s="21"/>
      <c r="X86" s="21"/>
      <c r="Y86" s="21"/>
      <c r="Z86" s="21"/>
      <c r="AA86" s="21"/>
      <c r="AB86" s="21"/>
      <c r="AC86" s="21"/>
      <c r="AD86" s="21">
        <v>0</v>
      </c>
      <c r="AE86" s="21">
        <v>227</v>
      </c>
      <c r="AF86" s="21"/>
      <c r="AG86" s="21"/>
      <c r="AH86" s="21"/>
      <c r="AI86" s="21"/>
      <c r="AJ86" s="21"/>
      <c r="AK86" s="21">
        <v>4</v>
      </c>
      <c r="AL86" s="21"/>
      <c r="AM86" s="21"/>
      <c r="AN86" s="21"/>
      <c r="AO86" s="21">
        <v>4</v>
      </c>
      <c r="AP86" s="21">
        <v>230.94117647058829</v>
      </c>
      <c r="AQ86" s="21"/>
      <c r="AR86" s="21"/>
      <c r="AS86" s="21"/>
      <c r="AT86" s="21"/>
      <c r="AU86" s="21"/>
      <c r="AV86" s="21"/>
      <c r="AW86" s="21"/>
      <c r="AX86" s="22">
        <f t="shared" si="278"/>
        <v>0</v>
      </c>
      <c r="AY86" s="23">
        <f t="shared" si="279"/>
        <v>0</v>
      </c>
      <c r="AZ86" s="23">
        <f t="shared" si="280"/>
        <v>4</v>
      </c>
      <c r="BA86" s="23">
        <f t="shared" si="281"/>
        <v>1358.9411764705883</v>
      </c>
      <c r="BB86" s="23">
        <f t="shared" si="282"/>
        <v>0</v>
      </c>
      <c r="BC86" s="23">
        <f t="shared" si="283"/>
        <v>0</v>
      </c>
      <c r="BD86" s="23">
        <f t="shared" si="284"/>
        <v>0</v>
      </c>
      <c r="BE86" s="23">
        <f t="shared" si="285"/>
        <v>0</v>
      </c>
      <c r="BF86" s="23">
        <f t="shared" si="286"/>
        <v>0</v>
      </c>
      <c r="BG86" s="23">
        <f t="shared" si="287"/>
        <v>8</v>
      </c>
      <c r="BH86" s="24"/>
    </row>
    <row r="87" spans="1:60" s="33" customFormat="1" ht="20.25" customHeight="1" x14ac:dyDescent="0.25">
      <c r="A87" s="13">
        <v>1</v>
      </c>
      <c r="B87" s="34"/>
      <c r="C87" s="89"/>
      <c r="D87" s="89"/>
      <c r="E87" s="27" t="s">
        <v>19</v>
      </c>
      <c r="F87" s="27"/>
      <c r="G87" s="27">
        <f t="shared" ref="G87" si="337">H87+I87+J87</f>
        <v>1465738.7328000001</v>
      </c>
      <c r="H87" s="27">
        <v>0</v>
      </c>
      <c r="I87" s="27">
        <v>1465738.7328000001</v>
      </c>
      <c r="J87" s="27"/>
      <c r="K87" s="27"/>
      <c r="L87" s="27"/>
      <c r="M87" s="27"/>
      <c r="N87" s="27"/>
      <c r="O87" s="27">
        <v>147638.39999999999</v>
      </c>
      <c r="P87" s="27">
        <f t="shared" ref="P87" si="338">O87+L87+K87+G87+F87</f>
        <v>1613377.1328</v>
      </c>
      <c r="Q87" s="27"/>
      <c r="R87" s="27">
        <f t="shared" ref="R87" si="339">S87+T87+U87</f>
        <v>52674.985709999994</v>
      </c>
      <c r="S87" s="27">
        <v>0</v>
      </c>
      <c r="T87" s="27">
        <v>52674.985709999994</v>
      </c>
      <c r="U87" s="27"/>
      <c r="V87" s="27"/>
      <c r="W87" s="27"/>
      <c r="X87" s="27"/>
      <c r="Y87" s="27"/>
      <c r="Z87" s="27"/>
      <c r="AA87" s="27">
        <f t="shared" ref="AA87" si="340">Z87+W87+V87+R87+Q87</f>
        <v>52674.985709999994</v>
      </c>
      <c r="AB87" s="27"/>
      <c r="AC87" s="27">
        <f t="shared" ref="AC87" si="341">AD87+AE87+AF87</f>
        <v>382466.20059000002</v>
      </c>
      <c r="AD87" s="27">
        <v>0</v>
      </c>
      <c r="AE87" s="27">
        <v>382466.20059000002</v>
      </c>
      <c r="AF87" s="27"/>
      <c r="AG87" s="27"/>
      <c r="AH87" s="27"/>
      <c r="AI87" s="27"/>
      <c r="AJ87" s="27"/>
      <c r="AK87" s="27">
        <v>147638.39999999999</v>
      </c>
      <c r="AL87" s="27">
        <f t="shared" ref="AL87" si="342">AK87+AH87+AG87+AC87+AB87</f>
        <v>530104.60059000005</v>
      </c>
      <c r="AM87" s="27"/>
      <c r="AN87" s="27">
        <f t="shared" ref="AN87" si="343">AO87+AP87+AQ87</f>
        <v>391319.47120000003</v>
      </c>
      <c r="AO87" s="27">
        <v>1982.6203000000003</v>
      </c>
      <c r="AP87" s="27">
        <v>389336.85090000002</v>
      </c>
      <c r="AQ87" s="27"/>
      <c r="AR87" s="27"/>
      <c r="AS87" s="27"/>
      <c r="AT87" s="27"/>
      <c r="AU87" s="27"/>
      <c r="AV87" s="27"/>
      <c r="AW87" s="27">
        <f t="shared" ref="AW87" si="344">AV87+AS87+AR87+AN87+AM87</f>
        <v>391319.47120000003</v>
      </c>
      <c r="AX87" s="28">
        <f t="shared" si="278"/>
        <v>0</v>
      </c>
      <c r="AY87" s="29">
        <f t="shared" si="279"/>
        <v>2292199.3903000001</v>
      </c>
      <c r="AZ87" s="29">
        <f t="shared" si="280"/>
        <v>1982.6203000000003</v>
      </c>
      <c r="BA87" s="29">
        <f t="shared" si="281"/>
        <v>2290216.77</v>
      </c>
      <c r="BB87" s="29">
        <f t="shared" si="282"/>
        <v>0</v>
      </c>
      <c r="BC87" s="29">
        <f t="shared" si="283"/>
        <v>0</v>
      </c>
      <c r="BD87" s="29">
        <f t="shared" si="284"/>
        <v>0</v>
      </c>
      <c r="BE87" s="29">
        <f t="shared" si="285"/>
        <v>0</v>
      </c>
      <c r="BF87" s="29">
        <f t="shared" si="286"/>
        <v>0</v>
      </c>
      <c r="BG87" s="29">
        <f t="shared" si="287"/>
        <v>295276.79999999999</v>
      </c>
      <c r="BH87" s="30">
        <f t="shared" si="296"/>
        <v>2587476.1902999999</v>
      </c>
    </row>
    <row r="88" spans="1:60" s="25" customFormat="1" ht="20.25" customHeight="1" x14ac:dyDescent="0.25">
      <c r="A88" s="13">
        <v>1</v>
      </c>
      <c r="B88" s="35"/>
      <c r="C88" s="88">
        <v>42</v>
      </c>
      <c r="D88" s="88" t="s">
        <v>82</v>
      </c>
      <c r="E88" s="21" t="s">
        <v>18</v>
      </c>
      <c r="F88" s="21"/>
      <c r="G88" s="21"/>
      <c r="H88" s="21"/>
      <c r="I88" s="21">
        <v>3286</v>
      </c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>
        <v>124</v>
      </c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>
        <v>1580</v>
      </c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>
        <v>612</v>
      </c>
      <c r="AQ88" s="21"/>
      <c r="AR88" s="21"/>
      <c r="AS88" s="21"/>
      <c r="AT88" s="21"/>
      <c r="AU88" s="21"/>
      <c r="AV88" s="21"/>
      <c r="AW88" s="21"/>
      <c r="AX88" s="22">
        <f t="shared" si="278"/>
        <v>0</v>
      </c>
      <c r="AY88" s="23">
        <f t="shared" si="279"/>
        <v>0</v>
      </c>
      <c r="AZ88" s="23">
        <f t="shared" si="280"/>
        <v>0</v>
      </c>
      <c r="BA88" s="23">
        <f t="shared" si="281"/>
        <v>5602</v>
      </c>
      <c r="BB88" s="23">
        <f t="shared" si="282"/>
        <v>0</v>
      </c>
      <c r="BC88" s="23">
        <f t="shared" si="283"/>
        <v>0</v>
      </c>
      <c r="BD88" s="23">
        <f t="shared" si="284"/>
        <v>0</v>
      </c>
      <c r="BE88" s="23">
        <f t="shared" si="285"/>
        <v>0</v>
      </c>
      <c r="BF88" s="23">
        <f t="shared" si="286"/>
        <v>0</v>
      </c>
      <c r="BG88" s="23">
        <f t="shared" si="287"/>
        <v>0</v>
      </c>
      <c r="BH88" s="24"/>
    </row>
    <row r="89" spans="1:60" s="33" customFormat="1" ht="20.25" customHeight="1" x14ac:dyDescent="0.25">
      <c r="A89" s="13">
        <v>1</v>
      </c>
      <c r="B89" s="34"/>
      <c r="C89" s="89"/>
      <c r="D89" s="89"/>
      <c r="E89" s="27" t="s">
        <v>19</v>
      </c>
      <c r="F89" s="27"/>
      <c r="G89" s="27">
        <f t="shared" ref="G89" si="345">H89+I89+J89</f>
        <v>544000.51</v>
      </c>
      <c r="H89" s="27"/>
      <c r="I89" s="27">
        <v>544000.51</v>
      </c>
      <c r="J89" s="27"/>
      <c r="K89" s="27"/>
      <c r="L89" s="27"/>
      <c r="M89" s="27"/>
      <c r="N89" s="27"/>
      <c r="O89" s="27"/>
      <c r="P89" s="27">
        <f t="shared" ref="P89" si="346">O89+L89+K89+G89+F89</f>
        <v>544000.51</v>
      </c>
      <c r="Q89" s="27"/>
      <c r="R89" s="27">
        <f t="shared" ref="R89" si="347">S89+T89+U89</f>
        <v>23351.02</v>
      </c>
      <c r="S89" s="27"/>
      <c r="T89" s="27">
        <v>23351.02</v>
      </c>
      <c r="U89" s="27"/>
      <c r="V89" s="27"/>
      <c r="W89" s="27"/>
      <c r="X89" s="27"/>
      <c r="Y89" s="27"/>
      <c r="Z89" s="27"/>
      <c r="AA89" s="27">
        <f t="shared" ref="AA89" si="348">Z89+W89+V89+R89+Q89</f>
        <v>23351.02</v>
      </c>
      <c r="AB89" s="27"/>
      <c r="AC89" s="27">
        <f t="shared" ref="AC89" si="349">AD89+AE89+AF89</f>
        <v>291338.61</v>
      </c>
      <c r="AD89" s="27"/>
      <c r="AE89" s="27">
        <v>291338.61</v>
      </c>
      <c r="AF89" s="27"/>
      <c r="AG89" s="27"/>
      <c r="AH89" s="27"/>
      <c r="AI89" s="27"/>
      <c r="AJ89" s="27"/>
      <c r="AK89" s="27"/>
      <c r="AL89" s="27">
        <f t="shared" ref="AL89" si="350">AK89+AH89+AG89+AC89+AB89</f>
        <v>291338.61</v>
      </c>
      <c r="AM89" s="27"/>
      <c r="AN89" s="27">
        <f t="shared" ref="AN89" si="351">AO89+AP89+AQ89</f>
        <v>119200.66</v>
      </c>
      <c r="AO89" s="27"/>
      <c r="AP89" s="27">
        <v>119200.66</v>
      </c>
      <c r="AQ89" s="27"/>
      <c r="AR89" s="27"/>
      <c r="AS89" s="27"/>
      <c r="AT89" s="27"/>
      <c r="AU89" s="27"/>
      <c r="AV89" s="27"/>
      <c r="AW89" s="27">
        <f t="shared" ref="AW89" si="352">AV89+AS89+AR89+AN89+AM89</f>
        <v>119200.66</v>
      </c>
      <c r="AX89" s="28">
        <f t="shared" si="278"/>
        <v>0</v>
      </c>
      <c r="AY89" s="29">
        <f t="shared" si="279"/>
        <v>977890.8</v>
      </c>
      <c r="AZ89" s="29">
        <f t="shared" si="280"/>
        <v>0</v>
      </c>
      <c r="BA89" s="29">
        <f t="shared" si="281"/>
        <v>977890.8</v>
      </c>
      <c r="BB89" s="29">
        <f t="shared" si="282"/>
        <v>0</v>
      </c>
      <c r="BC89" s="29">
        <f t="shared" si="283"/>
        <v>0</v>
      </c>
      <c r="BD89" s="29">
        <f t="shared" si="284"/>
        <v>0</v>
      </c>
      <c r="BE89" s="29">
        <f t="shared" si="285"/>
        <v>0</v>
      </c>
      <c r="BF89" s="29">
        <f t="shared" si="286"/>
        <v>0</v>
      </c>
      <c r="BG89" s="29">
        <f t="shared" si="287"/>
        <v>0</v>
      </c>
      <c r="BH89" s="30">
        <f t="shared" si="296"/>
        <v>977890.8</v>
      </c>
    </row>
    <row r="90" spans="1:60" s="25" customFormat="1" ht="20.25" customHeight="1" x14ac:dyDescent="0.25">
      <c r="A90" s="13">
        <v>1</v>
      </c>
      <c r="B90" s="35"/>
      <c r="C90" s="88">
        <v>44</v>
      </c>
      <c r="D90" s="88" t="s">
        <v>83</v>
      </c>
      <c r="E90" s="21" t="s">
        <v>18</v>
      </c>
      <c r="F90" s="21"/>
      <c r="G90" s="21"/>
      <c r="H90" s="21"/>
      <c r="I90" s="21">
        <v>212</v>
      </c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>
        <v>12</v>
      </c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>
        <v>160</v>
      </c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>
        <v>16</v>
      </c>
      <c r="AQ90" s="21"/>
      <c r="AR90" s="21"/>
      <c r="AS90" s="21"/>
      <c r="AT90" s="21"/>
      <c r="AU90" s="21"/>
      <c r="AV90" s="21"/>
      <c r="AW90" s="21"/>
      <c r="AX90" s="22">
        <f t="shared" si="278"/>
        <v>0</v>
      </c>
      <c r="AY90" s="23">
        <f t="shared" si="279"/>
        <v>0</v>
      </c>
      <c r="AZ90" s="23">
        <f t="shared" si="280"/>
        <v>0</v>
      </c>
      <c r="BA90" s="23">
        <f t="shared" si="281"/>
        <v>400</v>
      </c>
      <c r="BB90" s="23">
        <f t="shared" si="282"/>
        <v>0</v>
      </c>
      <c r="BC90" s="23">
        <f t="shared" si="283"/>
        <v>0</v>
      </c>
      <c r="BD90" s="23">
        <f t="shared" si="284"/>
        <v>0</v>
      </c>
      <c r="BE90" s="23">
        <f t="shared" si="285"/>
        <v>0</v>
      </c>
      <c r="BF90" s="23">
        <f t="shared" si="286"/>
        <v>0</v>
      </c>
      <c r="BG90" s="23">
        <f t="shared" si="287"/>
        <v>0</v>
      </c>
      <c r="BH90" s="24"/>
    </row>
    <row r="91" spans="1:60" s="33" customFormat="1" ht="20.25" customHeight="1" x14ac:dyDescent="0.25">
      <c r="A91" s="13">
        <v>1</v>
      </c>
      <c r="B91" s="34"/>
      <c r="C91" s="89"/>
      <c r="D91" s="89"/>
      <c r="E91" s="27" t="s">
        <v>19</v>
      </c>
      <c r="F91" s="27"/>
      <c r="G91" s="27">
        <f t="shared" ref="G91" si="353">H91+I91+J91</f>
        <v>1047961.3</v>
      </c>
      <c r="H91" s="27"/>
      <c r="I91" s="27">
        <v>1047961.3</v>
      </c>
      <c r="J91" s="27"/>
      <c r="K91" s="27"/>
      <c r="L91" s="27"/>
      <c r="M91" s="27"/>
      <c r="N91" s="27"/>
      <c r="O91" s="27"/>
      <c r="P91" s="27">
        <f t="shared" ref="P91" si="354">O91+L91+K91+G91+F91</f>
        <v>1047961.3</v>
      </c>
      <c r="Q91" s="27"/>
      <c r="R91" s="27">
        <f t="shared" ref="R91" si="355">S91+T91+U91</f>
        <v>53572.63</v>
      </c>
      <c r="S91" s="27"/>
      <c r="T91" s="27">
        <v>53572.63</v>
      </c>
      <c r="U91" s="27"/>
      <c r="V91" s="27"/>
      <c r="W91" s="27"/>
      <c r="X91" s="27"/>
      <c r="Y91" s="27"/>
      <c r="Z91" s="27"/>
      <c r="AA91" s="27">
        <f t="shared" ref="AA91" si="356">Z91+W91+V91+R91+Q91</f>
        <v>53572.63</v>
      </c>
      <c r="AB91" s="27"/>
      <c r="AC91" s="27">
        <f t="shared" ref="AC91" si="357">AD91+AE91+AF91</f>
        <v>689782.59</v>
      </c>
      <c r="AD91" s="27"/>
      <c r="AE91" s="27">
        <v>689782.59</v>
      </c>
      <c r="AF91" s="27"/>
      <c r="AG91" s="27"/>
      <c r="AH91" s="27"/>
      <c r="AI91" s="27"/>
      <c r="AJ91" s="27"/>
      <c r="AK91" s="27"/>
      <c r="AL91" s="27">
        <f t="shared" ref="AL91" si="358">AK91+AH91+AG91+AC91+AB91</f>
        <v>689782.59</v>
      </c>
      <c r="AM91" s="27"/>
      <c r="AN91" s="27">
        <f t="shared" ref="AN91" si="359">AO91+AP91+AQ91</f>
        <v>81173.59</v>
      </c>
      <c r="AO91" s="27"/>
      <c r="AP91" s="27">
        <v>81173.59</v>
      </c>
      <c r="AQ91" s="27"/>
      <c r="AR91" s="27"/>
      <c r="AS91" s="27"/>
      <c r="AT91" s="27"/>
      <c r="AU91" s="27"/>
      <c r="AV91" s="27"/>
      <c r="AW91" s="27">
        <f t="shared" ref="AW91" si="360">AV91+AS91+AR91+AN91+AM91</f>
        <v>81173.59</v>
      </c>
      <c r="AX91" s="28">
        <f t="shared" si="278"/>
        <v>0</v>
      </c>
      <c r="AY91" s="29">
        <f t="shared" si="279"/>
        <v>1872490.1099999999</v>
      </c>
      <c r="AZ91" s="29">
        <f t="shared" si="280"/>
        <v>0</v>
      </c>
      <c r="BA91" s="29">
        <f t="shared" si="281"/>
        <v>1872490.1099999999</v>
      </c>
      <c r="BB91" s="29">
        <f t="shared" si="282"/>
        <v>0</v>
      </c>
      <c r="BC91" s="29">
        <f t="shared" si="283"/>
        <v>0</v>
      </c>
      <c r="BD91" s="29">
        <f t="shared" si="284"/>
        <v>0</v>
      </c>
      <c r="BE91" s="29">
        <f t="shared" si="285"/>
        <v>0</v>
      </c>
      <c r="BF91" s="29">
        <f t="shared" si="286"/>
        <v>0</v>
      </c>
      <c r="BG91" s="29">
        <f t="shared" si="287"/>
        <v>0</v>
      </c>
      <c r="BH91" s="30">
        <f t="shared" si="296"/>
        <v>1872490.1099999999</v>
      </c>
    </row>
    <row r="92" spans="1:60" s="25" customFormat="1" ht="20.25" customHeight="1" x14ac:dyDescent="0.25">
      <c r="A92" s="13">
        <v>1</v>
      </c>
      <c r="B92" s="35"/>
      <c r="C92" s="88">
        <v>46</v>
      </c>
      <c r="D92" s="88" t="s">
        <v>84</v>
      </c>
      <c r="E92" s="21" t="s">
        <v>18</v>
      </c>
      <c r="F92" s="21"/>
      <c r="G92" s="21"/>
      <c r="H92" s="21"/>
      <c r="I92" s="21">
        <v>570</v>
      </c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>
        <v>16</v>
      </c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>
        <v>270</v>
      </c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>
        <v>154</v>
      </c>
      <c r="AQ92" s="21"/>
      <c r="AR92" s="21"/>
      <c r="AS92" s="21"/>
      <c r="AT92" s="21"/>
      <c r="AU92" s="21"/>
      <c r="AV92" s="21"/>
      <c r="AW92" s="21"/>
      <c r="AX92" s="22">
        <f t="shared" si="278"/>
        <v>0</v>
      </c>
      <c r="AY92" s="23">
        <f t="shared" si="279"/>
        <v>0</v>
      </c>
      <c r="AZ92" s="23">
        <f t="shared" si="280"/>
        <v>0</v>
      </c>
      <c r="BA92" s="23">
        <f t="shared" si="281"/>
        <v>1010</v>
      </c>
      <c r="BB92" s="23">
        <f t="shared" si="282"/>
        <v>0</v>
      </c>
      <c r="BC92" s="23">
        <f t="shared" si="283"/>
        <v>0</v>
      </c>
      <c r="BD92" s="23">
        <f t="shared" si="284"/>
        <v>0</v>
      </c>
      <c r="BE92" s="23">
        <f t="shared" si="285"/>
        <v>0</v>
      </c>
      <c r="BF92" s="23">
        <f t="shared" si="286"/>
        <v>0</v>
      </c>
      <c r="BG92" s="23">
        <f t="shared" si="287"/>
        <v>0</v>
      </c>
      <c r="BH92" s="24"/>
    </row>
    <row r="93" spans="1:60" s="33" customFormat="1" ht="20.25" customHeight="1" x14ac:dyDescent="0.25">
      <c r="A93" s="13">
        <v>1</v>
      </c>
      <c r="B93" s="34"/>
      <c r="C93" s="89"/>
      <c r="D93" s="89"/>
      <c r="E93" s="27" t="s">
        <v>19</v>
      </c>
      <c r="F93" s="27"/>
      <c r="G93" s="27">
        <f t="shared" ref="G93" si="361">H93+I93+J93</f>
        <v>3055246.57</v>
      </c>
      <c r="H93" s="27"/>
      <c r="I93" s="27">
        <v>3055246.57</v>
      </c>
      <c r="J93" s="27"/>
      <c r="K93" s="27"/>
      <c r="L93" s="27"/>
      <c r="M93" s="27"/>
      <c r="N93" s="27"/>
      <c r="O93" s="27"/>
      <c r="P93" s="27">
        <f t="shared" ref="P93" si="362">O93+L93+K93+G93+F93</f>
        <v>3055246.57</v>
      </c>
      <c r="Q93" s="27"/>
      <c r="R93" s="27">
        <f t="shared" ref="R93" si="363">S93+T93+U93</f>
        <v>101623.36</v>
      </c>
      <c r="S93" s="27"/>
      <c r="T93" s="27">
        <v>101623.36</v>
      </c>
      <c r="U93" s="27"/>
      <c r="V93" s="27"/>
      <c r="W93" s="27"/>
      <c r="X93" s="27"/>
      <c r="Y93" s="27"/>
      <c r="Z93" s="27"/>
      <c r="AA93" s="27">
        <f t="shared" ref="AA93" si="364">Z93+W93+V93+R93+Q93</f>
        <v>101623.36</v>
      </c>
      <c r="AB93" s="27"/>
      <c r="AC93" s="27">
        <f t="shared" ref="AC93" si="365">AD93+AE93+AF93</f>
        <v>1469483.13</v>
      </c>
      <c r="AD93" s="27"/>
      <c r="AE93" s="27">
        <v>1469483.13</v>
      </c>
      <c r="AF93" s="27"/>
      <c r="AG93" s="27"/>
      <c r="AH93" s="27"/>
      <c r="AI93" s="27"/>
      <c r="AJ93" s="27"/>
      <c r="AK93" s="27"/>
      <c r="AL93" s="27">
        <f t="shared" ref="AL93" si="366">AK93+AH93+AG93+AC93+AB93</f>
        <v>1469483.13</v>
      </c>
      <c r="AM93" s="27"/>
      <c r="AN93" s="27">
        <f t="shared" ref="AN93" si="367">AO93+AP93+AQ93</f>
        <v>743455.03</v>
      </c>
      <c r="AO93" s="27"/>
      <c r="AP93" s="27">
        <v>743455.03</v>
      </c>
      <c r="AQ93" s="27"/>
      <c r="AR93" s="27"/>
      <c r="AS93" s="27"/>
      <c r="AT93" s="27"/>
      <c r="AU93" s="27"/>
      <c r="AV93" s="27"/>
      <c r="AW93" s="27">
        <f t="shared" ref="AW93" si="368">AV93+AS93+AR93+AN93+AM93</f>
        <v>743455.03</v>
      </c>
      <c r="AX93" s="28">
        <f t="shared" si="278"/>
        <v>0</v>
      </c>
      <c r="AY93" s="29">
        <f t="shared" si="279"/>
        <v>5369808.0899999999</v>
      </c>
      <c r="AZ93" s="29">
        <f t="shared" si="280"/>
        <v>0</v>
      </c>
      <c r="BA93" s="29">
        <f t="shared" si="281"/>
        <v>5369808.0899999999</v>
      </c>
      <c r="BB93" s="29">
        <f t="shared" si="282"/>
        <v>0</v>
      </c>
      <c r="BC93" s="29">
        <f t="shared" si="283"/>
        <v>0</v>
      </c>
      <c r="BD93" s="29">
        <f t="shared" si="284"/>
        <v>0</v>
      </c>
      <c r="BE93" s="29">
        <f t="shared" si="285"/>
        <v>0</v>
      </c>
      <c r="BF93" s="29">
        <f t="shared" si="286"/>
        <v>0</v>
      </c>
      <c r="BG93" s="29">
        <f t="shared" si="287"/>
        <v>0</v>
      </c>
      <c r="BH93" s="30">
        <f t="shared" si="296"/>
        <v>5369808.0899999999</v>
      </c>
    </row>
    <row r="94" spans="1:60" s="25" customFormat="1" ht="20.25" customHeight="1" x14ac:dyDescent="0.25">
      <c r="A94" s="13">
        <v>1</v>
      </c>
      <c r="B94" s="35"/>
      <c r="C94" s="88">
        <v>48</v>
      </c>
      <c r="D94" s="88" t="s">
        <v>85</v>
      </c>
      <c r="E94" s="21" t="s">
        <v>18</v>
      </c>
      <c r="F94" s="21"/>
      <c r="G94" s="21"/>
      <c r="H94" s="21">
        <v>5</v>
      </c>
      <c r="I94" s="21">
        <v>30</v>
      </c>
      <c r="J94" s="21"/>
      <c r="K94" s="21"/>
      <c r="L94" s="21"/>
      <c r="M94" s="21"/>
      <c r="N94" s="21"/>
      <c r="O94" s="21"/>
      <c r="P94" s="21"/>
      <c r="Q94" s="21"/>
      <c r="R94" s="21"/>
      <c r="S94" s="21">
        <v>1</v>
      </c>
      <c r="T94" s="21">
        <v>6</v>
      </c>
      <c r="U94" s="21"/>
      <c r="V94" s="21"/>
      <c r="W94" s="21"/>
      <c r="X94" s="21"/>
      <c r="Y94" s="21"/>
      <c r="Z94" s="21"/>
      <c r="AA94" s="21"/>
      <c r="AB94" s="21"/>
      <c r="AC94" s="21"/>
      <c r="AD94" s="21">
        <v>4</v>
      </c>
      <c r="AE94" s="21">
        <v>30</v>
      </c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2">
        <f t="shared" si="278"/>
        <v>0</v>
      </c>
      <c r="AY94" s="23">
        <f t="shared" si="279"/>
        <v>0</v>
      </c>
      <c r="AZ94" s="23">
        <f t="shared" si="280"/>
        <v>10</v>
      </c>
      <c r="BA94" s="23">
        <f t="shared" si="281"/>
        <v>66</v>
      </c>
      <c r="BB94" s="23">
        <f t="shared" si="282"/>
        <v>0</v>
      </c>
      <c r="BC94" s="23">
        <f t="shared" si="283"/>
        <v>0</v>
      </c>
      <c r="BD94" s="23">
        <f t="shared" si="284"/>
        <v>0</v>
      </c>
      <c r="BE94" s="23">
        <f t="shared" si="285"/>
        <v>0</v>
      </c>
      <c r="BF94" s="23">
        <f t="shared" si="286"/>
        <v>0</v>
      </c>
      <c r="BG94" s="23">
        <f t="shared" si="287"/>
        <v>0</v>
      </c>
      <c r="BH94" s="24"/>
    </row>
    <row r="95" spans="1:60" s="33" customFormat="1" ht="20.25" customHeight="1" x14ac:dyDescent="0.25">
      <c r="A95" s="13">
        <v>1</v>
      </c>
      <c r="B95" s="34"/>
      <c r="C95" s="89"/>
      <c r="D95" s="89"/>
      <c r="E95" s="27" t="s">
        <v>19</v>
      </c>
      <c r="F95" s="27"/>
      <c r="G95" s="27">
        <f t="shared" ref="G95" si="369">H95+I95+J95</f>
        <v>52689.65769</v>
      </c>
      <c r="H95" s="27">
        <v>2435.7469500000002</v>
      </c>
      <c r="I95" s="27">
        <v>50253.910739999999</v>
      </c>
      <c r="J95" s="27"/>
      <c r="K95" s="27"/>
      <c r="L95" s="27"/>
      <c r="M95" s="27"/>
      <c r="N95" s="27"/>
      <c r="O95" s="27"/>
      <c r="P95" s="27">
        <f t="shared" ref="P95" si="370">O95+L95+K95+G95+F95</f>
        <v>52689.65769</v>
      </c>
      <c r="Q95" s="27"/>
      <c r="R95" s="27">
        <f t="shared" ref="R95" si="371">S95+T95+U95</f>
        <v>10064.58174</v>
      </c>
      <c r="S95" s="27">
        <v>481.79610000000002</v>
      </c>
      <c r="T95" s="27">
        <v>9582.7856400000001</v>
      </c>
      <c r="U95" s="27"/>
      <c r="V95" s="27"/>
      <c r="W95" s="27"/>
      <c r="X95" s="27"/>
      <c r="Y95" s="27"/>
      <c r="Z95" s="27"/>
      <c r="AA95" s="27">
        <f t="shared" ref="AA95" si="372">Z95+W95+V95+R95+Q95</f>
        <v>10064.58174</v>
      </c>
      <c r="AB95" s="27"/>
      <c r="AC95" s="27">
        <f t="shared" ref="AC95" si="373">AD95+AE95+AF95</f>
        <v>54026.790569999997</v>
      </c>
      <c r="AD95" s="27">
        <v>2435.7469500000002</v>
      </c>
      <c r="AE95" s="27">
        <v>51591.043619999997</v>
      </c>
      <c r="AF95" s="27"/>
      <c r="AG95" s="27"/>
      <c r="AH95" s="27"/>
      <c r="AI95" s="27"/>
      <c r="AJ95" s="27"/>
      <c r="AK95" s="27"/>
      <c r="AL95" s="27">
        <f t="shared" ref="AL95" si="374">AK95+AH95+AG95+AC95+AB95</f>
        <v>54026.790569999997</v>
      </c>
      <c r="AM95" s="27"/>
      <c r="AN95" s="27">
        <f t="shared" ref="AN95" si="375">AO95+AP95+AQ95</f>
        <v>0</v>
      </c>
      <c r="AO95" s="27"/>
      <c r="AP95" s="27"/>
      <c r="AQ95" s="27"/>
      <c r="AR95" s="27"/>
      <c r="AS95" s="27"/>
      <c r="AT95" s="27"/>
      <c r="AU95" s="27"/>
      <c r="AV95" s="27"/>
      <c r="AW95" s="27">
        <f t="shared" ref="AW95" si="376">AV95+AS95+AR95+AN95+AM95</f>
        <v>0</v>
      </c>
      <c r="AX95" s="28">
        <f t="shared" si="278"/>
        <v>0</v>
      </c>
      <c r="AY95" s="29">
        <f t="shared" si="279"/>
        <v>116781.03</v>
      </c>
      <c r="AZ95" s="29">
        <f t="shared" si="280"/>
        <v>5353.2900000000009</v>
      </c>
      <c r="BA95" s="29">
        <f t="shared" si="281"/>
        <v>111427.73999999999</v>
      </c>
      <c r="BB95" s="29">
        <f t="shared" si="282"/>
        <v>0</v>
      </c>
      <c r="BC95" s="29">
        <f t="shared" si="283"/>
        <v>0</v>
      </c>
      <c r="BD95" s="29">
        <f t="shared" si="284"/>
        <v>0</v>
      </c>
      <c r="BE95" s="29">
        <f t="shared" si="285"/>
        <v>0</v>
      </c>
      <c r="BF95" s="29">
        <f t="shared" si="286"/>
        <v>0</v>
      </c>
      <c r="BG95" s="29">
        <f t="shared" si="287"/>
        <v>0</v>
      </c>
      <c r="BH95" s="30">
        <f t="shared" si="296"/>
        <v>116781.03</v>
      </c>
    </row>
    <row r="96" spans="1:60" s="25" customFormat="1" ht="20.25" customHeight="1" x14ac:dyDescent="0.25">
      <c r="A96" s="13">
        <v>1</v>
      </c>
      <c r="B96" s="35"/>
      <c r="C96" s="88">
        <v>51</v>
      </c>
      <c r="D96" s="88" t="s">
        <v>86</v>
      </c>
      <c r="E96" s="21" t="s">
        <v>18</v>
      </c>
      <c r="F96" s="21"/>
      <c r="G96" s="21"/>
      <c r="H96" s="21">
        <v>0</v>
      </c>
      <c r="I96" s="21">
        <v>235</v>
      </c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>
        <v>0</v>
      </c>
      <c r="AE96" s="21">
        <v>72</v>
      </c>
      <c r="AF96" s="21"/>
      <c r="AG96" s="21"/>
      <c r="AH96" s="21"/>
      <c r="AI96" s="21"/>
      <c r="AJ96" s="21"/>
      <c r="AK96" s="21"/>
      <c r="AL96" s="21"/>
      <c r="AM96" s="21"/>
      <c r="AN96" s="21"/>
      <c r="AO96" s="21">
        <v>0</v>
      </c>
      <c r="AP96" s="21">
        <v>34.058823529411768</v>
      </c>
      <c r="AQ96" s="21"/>
      <c r="AR96" s="21"/>
      <c r="AS96" s="21"/>
      <c r="AT96" s="21"/>
      <c r="AU96" s="21"/>
      <c r="AV96" s="21"/>
      <c r="AW96" s="21"/>
      <c r="AX96" s="22">
        <f t="shared" si="278"/>
        <v>0</v>
      </c>
      <c r="AY96" s="23">
        <f t="shared" si="279"/>
        <v>0</v>
      </c>
      <c r="AZ96" s="23">
        <f t="shared" si="280"/>
        <v>0</v>
      </c>
      <c r="BA96" s="23">
        <f t="shared" si="281"/>
        <v>341.05882352941177</v>
      </c>
      <c r="BB96" s="23">
        <f t="shared" si="282"/>
        <v>0</v>
      </c>
      <c r="BC96" s="23">
        <f t="shared" si="283"/>
        <v>0</v>
      </c>
      <c r="BD96" s="23">
        <f t="shared" si="284"/>
        <v>0</v>
      </c>
      <c r="BE96" s="23">
        <f t="shared" si="285"/>
        <v>0</v>
      </c>
      <c r="BF96" s="23">
        <f t="shared" si="286"/>
        <v>0</v>
      </c>
      <c r="BG96" s="23">
        <f t="shared" si="287"/>
        <v>0</v>
      </c>
      <c r="BH96" s="24"/>
    </row>
    <row r="97" spans="1:60" s="33" customFormat="1" ht="20.25" customHeight="1" x14ac:dyDescent="0.25">
      <c r="A97" s="13">
        <v>1</v>
      </c>
      <c r="B97" s="34"/>
      <c r="C97" s="89"/>
      <c r="D97" s="89"/>
      <c r="E97" s="27" t="s">
        <v>19</v>
      </c>
      <c r="F97" s="27"/>
      <c r="G97" s="27">
        <f t="shared" ref="G97" si="377">H97+I97+J97</f>
        <v>396026.67897000001</v>
      </c>
      <c r="H97" s="27">
        <v>0</v>
      </c>
      <c r="I97" s="27">
        <v>396026.67897000001</v>
      </c>
      <c r="J97" s="27"/>
      <c r="K97" s="27"/>
      <c r="L97" s="27"/>
      <c r="M97" s="27"/>
      <c r="N97" s="27"/>
      <c r="O97" s="27"/>
      <c r="P97" s="27">
        <f t="shared" ref="P97" si="378">O97+L97+K97+G97+F97</f>
        <v>396026.67897000001</v>
      </c>
      <c r="Q97" s="27"/>
      <c r="R97" s="27">
        <f t="shared" ref="R97" si="379">S97+T97+U97</f>
        <v>0</v>
      </c>
      <c r="S97" s="27"/>
      <c r="T97" s="27"/>
      <c r="U97" s="27"/>
      <c r="V97" s="27"/>
      <c r="W97" s="27"/>
      <c r="X97" s="27"/>
      <c r="Y97" s="27"/>
      <c r="Z97" s="27"/>
      <c r="AA97" s="27">
        <f t="shared" ref="AA97" si="380">Z97+W97+V97+R97+Q97</f>
        <v>0</v>
      </c>
      <c r="AB97" s="27"/>
      <c r="AC97" s="27">
        <f t="shared" ref="AC97" si="381">AD97+AE97+AF97</f>
        <v>121854.36275999999</v>
      </c>
      <c r="AD97" s="27">
        <v>0</v>
      </c>
      <c r="AE97" s="27">
        <v>121854.36275999999</v>
      </c>
      <c r="AF97" s="27"/>
      <c r="AG97" s="27"/>
      <c r="AH97" s="27"/>
      <c r="AI97" s="27"/>
      <c r="AJ97" s="27"/>
      <c r="AK97" s="27"/>
      <c r="AL97" s="27">
        <f t="shared" ref="AL97" si="382">AK97+AH97+AG97+AC97+AB97</f>
        <v>121854.36275999999</v>
      </c>
      <c r="AM97" s="27"/>
      <c r="AN97" s="27">
        <f t="shared" ref="AN97" si="383">AO97+AP97+AQ97</f>
        <v>56903.688269999999</v>
      </c>
      <c r="AO97" s="27">
        <v>0</v>
      </c>
      <c r="AP97" s="27">
        <v>56903.688269999999</v>
      </c>
      <c r="AQ97" s="27"/>
      <c r="AR97" s="27"/>
      <c r="AS97" s="27"/>
      <c r="AT97" s="27"/>
      <c r="AU97" s="27"/>
      <c r="AV97" s="27"/>
      <c r="AW97" s="27">
        <f t="shared" ref="AW97" si="384">AV97+AS97+AR97+AN97+AM97</f>
        <v>56903.688269999999</v>
      </c>
      <c r="AX97" s="28">
        <f t="shared" si="278"/>
        <v>0</v>
      </c>
      <c r="AY97" s="29">
        <f t="shared" si="279"/>
        <v>574784.73</v>
      </c>
      <c r="AZ97" s="29">
        <f t="shared" si="280"/>
        <v>0</v>
      </c>
      <c r="BA97" s="29">
        <f t="shared" si="281"/>
        <v>574784.73</v>
      </c>
      <c r="BB97" s="29">
        <f t="shared" si="282"/>
        <v>0</v>
      </c>
      <c r="BC97" s="29">
        <f t="shared" si="283"/>
        <v>0</v>
      </c>
      <c r="BD97" s="29">
        <f t="shared" si="284"/>
        <v>0</v>
      </c>
      <c r="BE97" s="29">
        <f t="shared" si="285"/>
        <v>0</v>
      </c>
      <c r="BF97" s="29">
        <f t="shared" si="286"/>
        <v>0</v>
      </c>
      <c r="BG97" s="29">
        <f t="shared" si="287"/>
        <v>0</v>
      </c>
      <c r="BH97" s="30">
        <f t="shared" si="296"/>
        <v>574784.73</v>
      </c>
    </row>
    <row r="98" spans="1:60" s="25" customFormat="1" ht="20.25" customHeight="1" x14ac:dyDescent="0.25">
      <c r="A98" s="13">
        <v>1</v>
      </c>
      <c r="B98" s="35"/>
      <c r="C98" s="88">
        <v>52</v>
      </c>
      <c r="D98" s="88" t="s">
        <v>87</v>
      </c>
      <c r="E98" s="21" t="s">
        <v>18</v>
      </c>
      <c r="F98" s="21"/>
      <c r="G98" s="21"/>
      <c r="H98" s="21">
        <v>702</v>
      </c>
      <c r="I98" s="21"/>
      <c r="J98" s="21"/>
      <c r="K98" s="21"/>
      <c r="L98" s="21"/>
      <c r="M98" s="21"/>
      <c r="N98" s="21"/>
      <c r="O98" s="21">
        <v>116</v>
      </c>
      <c r="P98" s="21"/>
      <c r="Q98" s="21"/>
      <c r="R98" s="21"/>
      <c r="S98" s="21">
        <v>38</v>
      </c>
      <c r="T98" s="21"/>
      <c r="U98" s="21"/>
      <c r="V98" s="21"/>
      <c r="W98" s="21"/>
      <c r="X98" s="21"/>
      <c r="Y98" s="21"/>
      <c r="Z98" s="21">
        <v>8</v>
      </c>
      <c r="AA98" s="21"/>
      <c r="AB98" s="21"/>
      <c r="AC98" s="21"/>
      <c r="AD98" s="21">
        <v>190</v>
      </c>
      <c r="AE98" s="21"/>
      <c r="AF98" s="21"/>
      <c r="AG98" s="21"/>
      <c r="AH98" s="21"/>
      <c r="AI98" s="21"/>
      <c r="AJ98" s="21"/>
      <c r="AK98" s="21">
        <v>24</v>
      </c>
      <c r="AL98" s="21"/>
      <c r="AM98" s="21"/>
      <c r="AN98" s="21"/>
      <c r="AO98" s="21">
        <v>170</v>
      </c>
      <c r="AP98" s="21"/>
      <c r="AQ98" s="21"/>
      <c r="AR98" s="21"/>
      <c r="AS98" s="21"/>
      <c r="AT98" s="21"/>
      <c r="AU98" s="21"/>
      <c r="AV98" s="21">
        <v>52</v>
      </c>
      <c r="AW98" s="21"/>
      <c r="AX98" s="22">
        <f t="shared" si="278"/>
        <v>0</v>
      </c>
      <c r="AY98" s="23">
        <f t="shared" si="279"/>
        <v>0</v>
      </c>
      <c r="AZ98" s="23">
        <f>AO98+AD98+S98+H98</f>
        <v>1100</v>
      </c>
      <c r="BA98" s="23">
        <f>AP98+AE98+T98+I98</f>
        <v>0</v>
      </c>
      <c r="BB98" s="23">
        <f t="shared" si="282"/>
        <v>0</v>
      </c>
      <c r="BC98" s="23">
        <f t="shared" si="283"/>
        <v>0</v>
      </c>
      <c r="BD98" s="23">
        <f t="shared" si="284"/>
        <v>0</v>
      </c>
      <c r="BE98" s="23">
        <f t="shared" si="285"/>
        <v>0</v>
      </c>
      <c r="BF98" s="23">
        <f t="shared" si="286"/>
        <v>0</v>
      </c>
      <c r="BG98" s="23">
        <f t="shared" si="287"/>
        <v>200</v>
      </c>
      <c r="BH98" s="24"/>
    </row>
    <row r="99" spans="1:60" s="33" customFormat="1" ht="20.25" customHeight="1" x14ac:dyDescent="0.25">
      <c r="A99" s="13">
        <v>1</v>
      </c>
      <c r="B99" s="34"/>
      <c r="C99" s="89"/>
      <c r="D99" s="89"/>
      <c r="E99" s="27" t="s">
        <v>19</v>
      </c>
      <c r="F99" s="27"/>
      <c r="G99" s="27">
        <f>H99+I99+J99</f>
        <v>2173529.29</v>
      </c>
      <c r="H99" s="27">
        <v>2173529.29</v>
      </c>
      <c r="I99" s="27"/>
      <c r="J99" s="27"/>
      <c r="K99" s="27"/>
      <c r="L99" s="27"/>
      <c r="M99" s="27"/>
      <c r="N99" s="27"/>
      <c r="O99" s="27">
        <v>6233338.6799999997</v>
      </c>
      <c r="P99" s="27">
        <f t="shared" ref="P99" si="385">O99+L99+K99+G99+F99</f>
        <v>8406867.9699999988</v>
      </c>
      <c r="Q99" s="27"/>
      <c r="R99" s="27">
        <f t="shared" ref="R99" si="386">S99+T99+U99</f>
        <v>118334.46</v>
      </c>
      <c r="S99" s="27">
        <v>118334.46</v>
      </c>
      <c r="T99" s="27"/>
      <c r="U99" s="27"/>
      <c r="V99" s="27"/>
      <c r="W99" s="27"/>
      <c r="X99" s="27"/>
      <c r="Y99" s="27"/>
      <c r="Z99" s="27">
        <v>220957.9</v>
      </c>
      <c r="AA99" s="27">
        <f t="shared" ref="AA99" si="387">Z99+W99+V99+R99+Q99</f>
        <v>339292.36</v>
      </c>
      <c r="AB99" s="27"/>
      <c r="AC99" s="27">
        <f t="shared" ref="AC99" si="388">AD99+AE99+AF99</f>
        <v>580266.46</v>
      </c>
      <c r="AD99" s="27">
        <v>580266.46</v>
      </c>
      <c r="AE99" s="27"/>
      <c r="AF99" s="27"/>
      <c r="AG99" s="27"/>
      <c r="AH99" s="27"/>
      <c r="AI99" s="27"/>
      <c r="AJ99" s="27"/>
      <c r="AK99" s="27">
        <v>1895586.2</v>
      </c>
      <c r="AL99" s="27">
        <f t="shared" ref="AL99" si="389">AK99+AH99+AG99+AC99+AB99</f>
        <v>2475852.66</v>
      </c>
      <c r="AM99" s="27"/>
      <c r="AN99" s="27">
        <f t="shared" ref="AN99" si="390">AO99+AP99+AQ99</f>
        <v>508854.44</v>
      </c>
      <c r="AO99" s="27">
        <v>508854.44</v>
      </c>
      <c r="AP99" s="27"/>
      <c r="AQ99" s="27"/>
      <c r="AR99" s="27"/>
      <c r="AS99" s="27"/>
      <c r="AT99" s="27"/>
      <c r="AU99" s="27"/>
      <c r="AV99" s="27">
        <v>3279480.42</v>
      </c>
      <c r="AW99" s="27">
        <f t="shared" ref="AW99" si="391">AV99+AS99+AR99+AN99+AM99</f>
        <v>3788334.86</v>
      </c>
      <c r="AX99" s="28">
        <f t="shared" si="278"/>
        <v>0</v>
      </c>
      <c r="AY99" s="29">
        <f t="shared" si="279"/>
        <v>3380984.65</v>
      </c>
      <c r="AZ99" s="29">
        <f>AO99+AD99+S99+H99</f>
        <v>3380984.65</v>
      </c>
      <c r="BA99" s="29">
        <f>AP99+AE99+T99+I99</f>
        <v>0</v>
      </c>
      <c r="BB99" s="29">
        <f t="shared" si="282"/>
        <v>0</v>
      </c>
      <c r="BC99" s="29">
        <f t="shared" si="283"/>
        <v>0</v>
      </c>
      <c r="BD99" s="29">
        <f t="shared" si="284"/>
        <v>0</v>
      </c>
      <c r="BE99" s="29">
        <f t="shared" si="285"/>
        <v>0</v>
      </c>
      <c r="BF99" s="29">
        <f t="shared" si="286"/>
        <v>0</v>
      </c>
      <c r="BG99" s="29">
        <f t="shared" si="287"/>
        <v>11629363.199999999</v>
      </c>
      <c r="BH99" s="30">
        <f t="shared" si="296"/>
        <v>15010347.85</v>
      </c>
    </row>
    <row r="100" spans="1:60" s="25" customFormat="1" ht="20.25" customHeight="1" x14ac:dyDescent="0.25">
      <c r="A100" s="13">
        <v>1</v>
      </c>
      <c r="B100" s="35"/>
      <c r="C100" s="88">
        <v>53</v>
      </c>
      <c r="D100" s="88" t="s">
        <v>195</v>
      </c>
      <c r="E100" s="21" t="s">
        <v>18</v>
      </c>
      <c r="F100" s="21"/>
      <c r="G100" s="21"/>
      <c r="H100" s="21"/>
      <c r="I100" s="21">
        <v>124</v>
      </c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>
        <v>16</v>
      </c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>
        <v>8</v>
      </c>
      <c r="AQ100" s="21"/>
      <c r="AR100" s="21"/>
      <c r="AS100" s="21"/>
      <c r="AT100" s="21"/>
      <c r="AU100" s="21"/>
      <c r="AV100" s="21"/>
      <c r="AW100" s="21"/>
      <c r="AX100" s="22">
        <f t="shared" si="278"/>
        <v>0</v>
      </c>
      <c r="AY100" s="23">
        <f t="shared" si="279"/>
        <v>0</v>
      </c>
      <c r="AZ100" s="23">
        <f t="shared" si="280"/>
        <v>0</v>
      </c>
      <c r="BA100" s="23">
        <f t="shared" si="281"/>
        <v>148</v>
      </c>
      <c r="BB100" s="23">
        <f t="shared" si="282"/>
        <v>0</v>
      </c>
      <c r="BC100" s="23">
        <f t="shared" si="283"/>
        <v>0</v>
      </c>
      <c r="BD100" s="23">
        <f t="shared" si="284"/>
        <v>0</v>
      </c>
      <c r="BE100" s="23">
        <f t="shared" si="285"/>
        <v>0</v>
      </c>
      <c r="BF100" s="23">
        <f t="shared" si="286"/>
        <v>0</v>
      </c>
      <c r="BG100" s="23">
        <f t="shared" si="287"/>
        <v>0</v>
      </c>
      <c r="BH100" s="24"/>
    </row>
    <row r="101" spans="1:60" s="33" customFormat="1" ht="20.25" customHeight="1" x14ac:dyDescent="0.25">
      <c r="A101" s="13">
        <v>1</v>
      </c>
      <c r="B101" s="34"/>
      <c r="C101" s="89"/>
      <c r="D101" s="89"/>
      <c r="E101" s="27" t="s">
        <v>19</v>
      </c>
      <c r="F101" s="27"/>
      <c r="G101" s="27">
        <f t="shared" ref="G101" si="392">H101+I101+J101</f>
        <v>33987.65</v>
      </c>
      <c r="H101" s="27"/>
      <c r="I101" s="27">
        <v>33987.65</v>
      </c>
      <c r="J101" s="27"/>
      <c r="K101" s="27"/>
      <c r="L101" s="27"/>
      <c r="M101" s="27"/>
      <c r="N101" s="27"/>
      <c r="O101" s="27"/>
      <c r="P101" s="27">
        <f t="shared" ref="P101" si="393">O101+L101+K101+G101+F101</f>
        <v>33987.65</v>
      </c>
      <c r="Q101" s="27"/>
      <c r="R101" s="27">
        <f t="shared" ref="R101" si="394">S101+T101+U101</f>
        <v>0</v>
      </c>
      <c r="S101" s="27"/>
      <c r="T101" s="27"/>
      <c r="U101" s="27"/>
      <c r="V101" s="27"/>
      <c r="W101" s="27"/>
      <c r="X101" s="27"/>
      <c r="Y101" s="27"/>
      <c r="Z101" s="27"/>
      <c r="AA101" s="27">
        <f t="shared" ref="AA101" si="395">Z101+W101+V101+R101+Q101</f>
        <v>0</v>
      </c>
      <c r="AB101" s="27"/>
      <c r="AC101" s="27">
        <f t="shared" ref="AC101" si="396">AD101+AE101+AF101</f>
        <v>4528.97</v>
      </c>
      <c r="AD101" s="27"/>
      <c r="AE101" s="27">
        <v>4528.97</v>
      </c>
      <c r="AF101" s="27"/>
      <c r="AG101" s="27"/>
      <c r="AH101" s="27"/>
      <c r="AI101" s="27"/>
      <c r="AJ101" s="27"/>
      <c r="AK101" s="27"/>
      <c r="AL101" s="27">
        <f t="shared" ref="AL101" si="397">AK101+AH101+AG101+AC101+AB101</f>
        <v>4528.97</v>
      </c>
      <c r="AM101" s="27"/>
      <c r="AN101" s="27">
        <f t="shared" ref="AN101" si="398">AO101+AP101+AQ101</f>
        <v>2284.88</v>
      </c>
      <c r="AO101" s="27"/>
      <c r="AP101" s="27">
        <v>2284.88</v>
      </c>
      <c r="AQ101" s="27"/>
      <c r="AR101" s="27"/>
      <c r="AS101" s="27"/>
      <c r="AT101" s="27"/>
      <c r="AU101" s="27"/>
      <c r="AV101" s="27"/>
      <c r="AW101" s="27">
        <f t="shared" ref="AW101" si="399">AV101+AS101+AR101+AN101+AM101</f>
        <v>2284.88</v>
      </c>
      <c r="AX101" s="28">
        <f t="shared" si="278"/>
        <v>0</v>
      </c>
      <c r="AY101" s="29">
        <f t="shared" si="279"/>
        <v>40801.5</v>
      </c>
      <c r="AZ101" s="29">
        <f t="shared" si="280"/>
        <v>0</v>
      </c>
      <c r="BA101" s="29">
        <f t="shared" si="281"/>
        <v>40801.5</v>
      </c>
      <c r="BB101" s="29">
        <f t="shared" si="282"/>
        <v>0</v>
      </c>
      <c r="BC101" s="29">
        <f t="shared" si="283"/>
        <v>0</v>
      </c>
      <c r="BD101" s="29">
        <f t="shared" si="284"/>
        <v>0</v>
      </c>
      <c r="BE101" s="29">
        <f t="shared" si="285"/>
        <v>0</v>
      </c>
      <c r="BF101" s="29">
        <f t="shared" si="286"/>
        <v>0</v>
      </c>
      <c r="BG101" s="29">
        <f t="shared" si="287"/>
        <v>0</v>
      </c>
      <c r="BH101" s="30">
        <f t="shared" si="296"/>
        <v>40801.5</v>
      </c>
    </row>
    <row r="102" spans="1:60" s="25" customFormat="1" ht="20.25" customHeight="1" x14ac:dyDescent="0.25">
      <c r="A102" s="13">
        <v>1</v>
      </c>
      <c r="B102" s="35"/>
      <c r="C102" s="88">
        <v>54</v>
      </c>
      <c r="D102" s="88" t="s">
        <v>196</v>
      </c>
      <c r="E102" s="21" t="s">
        <v>18</v>
      </c>
      <c r="F102" s="21"/>
      <c r="G102" s="21"/>
      <c r="H102" s="21">
        <v>11</v>
      </c>
      <c r="I102" s="21">
        <v>64</v>
      </c>
      <c r="J102" s="21"/>
      <c r="K102" s="21"/>
      <c r="L102" s="21"/>
      <c r="M102" s="21"/>
      <c r="N102" s="21"/>
      <c r="O102" s="21"/>
      <c r="P102" s="21"/>
      <c r="Q102" s="21"/>
      <c r="R102" s="21"/>
      <c r="S102" s="21">
        <v>0</v>
      </c>
      <c r="T102" s="21">
        <v>2</v>
      </c>
      <c r="U102" s="21"/>
      <c r="V102" s="21"/>
      <c r="W102" s="21"/>
      <c r="X102" s="21"/>
      <c r="Y102" s="21"/>
      <c r="Z102" s="21"/>
      <c r="AA102" s="21"/>
      <c r="AB102" s="21"/>
      <c r="AC102" s="21"/>
      <c r="AD102" s="21">
        <v>0</v>
      </c>
      <c r="AE102" s="21">
        <v>17</v>
      </c>
      <c r="AF102" s="21"/>
      <c r="AG102" s="21"/>
      <c r="AH102" s="21"/>
      <c r="AI102" s="21"/>
      <c r="AJ102" s="21"/>
      <c r="AK102" s="21"/>
      <c r="AL102" s="21"/>
      <c r="AM102" s="21"/>
      <c r="AN102" s="21"/>
      <c r="AO102" s="21">
        <v>89</v>
      </c>
      <c r="AP102" s="21">
        <v>17</v>
      </c>
      <c r="AQ102" s="21"/>
      <c r="AR102" s="21"/>
      <c r="AS102" s="21"/>
      <c r="AT102" s="21"/>
      <c r="AU102" s="21"/>
      <c r="AV102" s="21"/>
      <c r="AW102" s="21"/>
      <c r="AX102" s="22">
        <f t="shared" si="278"/>
        <v>0</v>
      </c>
      <c r="AY102" s="23">
        <f t="shared" si="279"/>
        <v>0</v>
      </c>
      <c r="AZ102" s="23">
        <f t="shared" si="280"/>
        <v>100</v>
      </c>
      <c r="BA102" s="23">
        <f t="shared" si="281"/>
        <v>100</v>
      </c>
      <c r="BB102" s="23">
        <f t="shared" si="282"/>
        <v>0</v>
      </c>
      <c r="BC102" s="23">
        <f t="shared" si="283"/>
        <v>0</v>
      </c>
      <c r="BD102" s="23">
        <f t="shared" si="284"/>
        <v>0</v>
      </c>
      <c r="BE102" s="23">
        <f t="shared" si="285"/>
        <v>0</v>
      </c>
      <c r="BF102" s="23">
        <f t="shared" si="286"/>
        <v>0</v>
      </c>
      <c r="BG102" s="23">
        <f t="shared" si="287"/>
        <v>0</v>
      </c>
      <c r="BH102" s="24"/>
    </row>
    <row r="103" spans="1:60" s="33" customFormat="1" ht="20.25" customHeight="1" x14ac:dyDescent="0.25">
      <c r="A103" s="13">
        <v>1</v>
      </c>
      <c r="B103" s="34"/>
      <c r="C103" s="89"/>
      <c r="D103" s="89"/>
      <c r="E103" s="27" t="s">
        <v>19</v>
      </c>
      <c r="F103" s="27"/>
      <c r="G103" s="27">
        <f t="shared" ref="G103" si="400">H103+I103+J103</f>
        <v>113801.0319</v>
      </c>
      <c r="H103" s="27">
        <v>5942.1518999999998</v>
      </c>
      <c r="I103" s="27">
        <v>107858.88</v>
      </c>
      <c r="J103" s="27"/>
      <c r="K103" s="27"/>
      <c r="L103" s="27"/>
      <c r="M103" s="27"/>
      <c r="N103" s="27"/>
      <c r="O103" s="27"/>
      <c r="P103" s="27">
        <f t="shared" ref="P103" si="401">O103+L103+K103+G103+F103</f>
        <v>113801.0319</v>
      </c>
      <c r="Q103" s="27"/>
      <c r="R103" s="27">
        <f t="shared" ref="R103" si="402">S103+T103+U103</f>
        <v>3876.1785</v>
      </c>
      <c r="S103" s="27">
        <v>0</v>
      </c>
      <c r="T103" s="27">
        <v>3876.1785</v>
      </c>
      <c r="U103" s="27"/>
      <c r="V103" s="27"/>
      <c r="W103" s="27"/>
      <c r="X103" s="27"/>
      <c r="Y103" s="27"/>
      <c r="Z103" s="27"/>
      <c r="AA103" s="27">
        <f t="shared" ref="AA103" si="403">Z103+W103+V103+R103+Q103</f>
        <v>3876.1785</v>
      </c>
      <c r="AB103" s="27"/>
      <c r="AC103" s="27">
        <f t="shared" ref="AC103" si="404">AD103+AE103+AF103</f>
        <v>28144.426499999998</v>
      </c>
      <c r="AD103" s="27">
        <v>0</v>
      </c>
      <c r="AE103" s="27">
        <v>28144.426499999998</v>
      </c>
      <c r="AF103" s="27"/>
      <c r="AG103" s="27"/>
      <c r="AH103" s="27"/>
      <c r="AI103" s="27"/>
      <c r="AJ103" s="27"/>
      <c r="AK103" s="27"/>
      <c r="AL103" s="27">
        <f t="shared" ref="AL103" si="405">AK103+AH103+AG103+AC103+AB103</f>
        <v>28144.426499999998</v>
      </c>
      <c r="AM103" s="27"/>
      <c r="AN103" s="27">
        <f t="shared" ref="AN103" si="406">AO103+AP103+AQ103</f>
        <v>76240.763100000011</v>
      </c>
      <c r="AO103" s="27">
        <v>47590.748100000004</v>
      </c>
      <c r="AP103" s="27">
        <v>28650.014999999999</v>
      </c>
      <c r="AQ103" s="27"/>
      <c r="AR103" s="27"/>
      <c r="AS103" s="27"/>
      <c r="AT103" s="27"/>
      <c r="AU103" s="27"/>
      <c r="AV103" s="27"/>
      <c r="AW103" s="27">
        <f t="shared" ref="AW103" si="407">AV103+AS103+AR103+AN103+AM103</f>
        <v>76240.763100000011</v>
      </c>
      <c r="AX103" s="28">
        <f t="shared" si="278"/>
        <v>0</v>
      </c>
      <c r="AY103" s="29">
        <f t="shared" si="279"/>
        <v>222062.40000000002</v>
      </c>
      <c r="AZ103" s="29">
        <f t="shared" si="280"/>
        <v>53532.9</v>
      </c>
      <c r="BA103" s="29">
        <f t="shared" si="281"/>
        <v>168529.5</v>
      </c>
      <c r="BB103" s="29">
        <f t="shared" si="282"/>
        <v>0</v>
      </c>
      <c r="BC103" s="29">
        <f t="shared" si="283"/>
        <v>0</v>
      </c>
      <c r="BD103" s="29">
        <f t="shared" si="284"/>
        <v>0</v>
      </c>
      <c r="BE103" s="29">
        <f t="shared" si="285"/>
        <v>0</v>
      </c>
      <c r="BF103" s="29">
        <f t="shared" si="286"/>
        <v>0</v>
      </c>
      <c r="BG103" s="29">
        <f t="shared" si="287"/>
        <v>0</v>
      </c>
      <c r="BH103" s="30">
        <f t="shared" si="296"/>
        <v>222062.40000000002</v>
      </c>
    </row>
    <row r="104" spans="1:60" s="25" customFormat="1" ht="20.25" customHeight="1" x14ac:dyDescent="0.25">
      <c r="A104" s="13">
        <v>1</v>
      </c>
      <c r="B104" s="35"/>
      <c r="C104" s="88">
        <v>55</v>
      </c>
      <c r="D104" s="94" t="s">
        <v>197</v>
      </c>
      <c r="E104" s="21" t="s">
        <v>18</v>
      </c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2">
        <f t="shared" si="278"/>
        <v>0</v>
      </c>
      <c r="AY104" s="23">
        <f t="shared" si="279"/>
        <v>0</v>
      </c>
      <c r="AZ104" s="23">
        <f t="shared" si="280"/>
        <v>0</v>
      </c>
      <c r="BA104" s="23">
        <f t="shared" si="281"/>
        <v>0</v>
      </c>
      <c r="BB104" s="23">
        <f t="shared" si="282"/>
        <v>0</v>
      </c>
      <c r="BC104" s="23">
        <f t="shared" si="283"/>
        <v>0</v>
      </c>
      <c r="BD104" s="23">
        <f t="shared" si="284"/>
        <v>0</v>
      </c>
      <c r="BE104" s="23">
        <f t="shared" si="285"/>
        <v>0</v>
      </c>
      <c r="BF104" s="23">
        <f t="shared" si="286"/>
        <v>0</v>
      </c>
      <c r="BG104" s="23">
        <f t="shared" si="287"/>
        <v>0</v>
      </c>
      <c r="BH104" s="24"/>
    </row>
    <row r="105" spans="1:60" s="33" customFormat="1" ht="20.25" customHeight="1" x14ac:dyDescent="0.25">
      <c r="A105" s="13">
        <v>1</v>
      </c>
      <c r="B105" s="34"/>
      <c r="C105" s="89"/>
      <c r="D105" s="95"/>
      <c r="E105" s="27" t="s">
        <v>19</v>
      </c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>
        <f t="shared" ref="AW105" si="408">AV105+AS105+AR105+AN105+AM105</f>
        <v>0</v>
      </c>
      <c r="AX105" s="28">
        <f t="shared" si="278"/>
        <v>0</v>
      </c>
      <c r="AY105" s="29">
        <f t="shared" si="279"/>
        <v>0</v>
      </c>
      <c r="AZ105" s="29">
        <f t="shared" si="280"/>
        <v>0</v>
      </c>
      <c r="BA105" s="29">
        <f t="shared" si="281"/>
        <v>0</v>
      </c>
      <c r="BB105" s="29">
        <f t="shared" si="282"/>
        <v>0</v>
      </c>
      <c r="BC105" s="29">
        <f t="shared" si="283"/>
        <v>0</v>
      </c>
      <c r="BD105" s="29">
        <f t="shared" si="284"/>
        <v>0</v>
      </c>
      <c r="BE105" s="29">
        <f t="shared" si="285"/>
        <v>0</v>
      </c>
      <c r="BF105" s="29">
        <f t="shared" si="286"/>
        <v>0</v>
      </c>
      <c r="BG105" s="29">
        <f t="shared" si="287"/>
        <v>0</v>
      </c>
      <c r="BH105" s="30">
        <f t="shared" si="296"/>
        <v>0</v>
      </c>
    </row>
    <row r="106" spans="1:60" s="25" customFormat="1" ht="20.25" customHeight="1" x14ac:dyDescent="0.25">
      <c r="A106" s="13">
        <v>1</v>
      </c>
      <c r="B106" s="35"/>
      <c r="C106" s="88">
        <v>56</v>
      </c>
      <c r="D106" s="88" t="s">
        <v>203</v>
      </c>
      <c r="E106" s="21" t="s">
        <v>18</v>
      </c>
      <c r="F106" s="21"/>
      <c r="G106" s="21"/>
      <c r="H106" s="21"/>
      <c r="I106" s="21"/>
      <c r="J106" s="21"/>
      <c r="K106" s="21"/>
      <c r="L106" s="21"/>
      <c r="M106" s="21"/>
      <c r="N106" s="21"/>
      <c r="O106" s="21">
        <v>40</v>
      </c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>
        <v>4</v>
      </c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>
        <v>8</v>
      </c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>
        <v>20</v>
      </c>
      <c r="AW106" s="21"/>
      <c r="AX106" s="22">
        <f t="shared" si="278"/>
        <v>0</v>
      </c>
      <c r="AY106" s="23">
        <f t="shared" si="279"/>
        <v>0</v>
      </c>
      <c r="AZ106" s="23">
        <f t="shared" si="280"/>
        <v>0</v>
      </c>
      <c r="BA106" s="23">
        <f t="shared" si="281"/>
        <v>0</v>
      </c>
      <c r="BB106" s="23">
        <f t="shared" si="282"/>
        <v>0</v>
      </c>
      <c r="BC106" s="23">
        <f t="shared" si="283"/>
        <v>0</v>
      </c>
      <c r="BD106" s="23">
        <f t="shared" si="284"/>
        <v>0</v>
      </c>
      <c r="BE106" s="23">
        <f t="shared" si="285"/>
        <v>0</v>
      </c>
      <c r="BF106" s="23">
        <f t="shared" si="286"/>
        <v>0</v>
      </c>
      <c r="BG106" s="23">
        <f t="shared" si="287"/>
        <v>72</v>
      </c>
      <c r="BH106" s="24"/>
    </row>
    <row r="107" spans="1:60" s="33" customFormat="1" ht="20.25" customHeight="1" x14ac:dyDescent="0.25">
      <c r="A107" s="13">
        <v>1</v>
      </c>
      <c r="B107" s="34"/>
      <c r="C107" s="89"/>
      <c r="D107" s="89" t="s">
        <v>203</v>
      </c>
      <c r="E107" s="27" t="s">
        <v>19</v>
      </c>
      <c r="F107" s="27"/>
      <c r="G107" s="27">
        <f t="shared" ref="G107" si="409">H107+I107+J107</f>
        <v>0</v>
      </c>
      <c r="H107" s="27"/>
      <c r="I107" s="27"/>
      <c r="J107" s="27"/>
      <c r="K107" s="27"/>
      <c r="L107" s="27"/>
      <c r="M107" s="27"/>
      <c r="N107" s="27"/>
      <c r="O107" s="27">
        <v>664079.87</v>
      </c>
      <c r="P107" s="27">
        <f t="shared" ref="P107" si="410">O107+L107+K107+G107+F107</f>
        <v>664079.87</v>
      </c>
      <c r="Q107" s="27"/>
      <c r="R107" s="27">
        <f t="shared" ref="R107" si="411">S107+T107+U107</f>
        <v>0</v>
      </c>
      <c r="S107" s="27"/>
      <c r="T107" s="27"/>
      <c r="U107" s="27"/>
      <c r="V107" s="27"/>
      <c r="W107" s="27"/>
      <c r="X107" s="27"/>
      <c r="Y107" s="27"/>
      <c r="Z107" s="27">
        <v>41868.43</v>
      </c>
      <c r="AA107" s="27">
        <f t="shared" ref="AA107" si="412">Z107+W107+V107+R107+Q107</f>
        <v>41868.43</v>
      </c>
      <c r="AB107" s="27"/>
      <c r="AC107" s="27">
        <f t="shared" ref="AC107" si="413">AD107+AE107+AF107</f>
        <v>0</v>
      </c>
      <c r="AD107" s="27"/>
      <c r="AE107" s="27"/>
      <c r="AF107" s="27"/>
      <c r="AG107" s="27"/>
      <c r="AH107" s="27"/>
      <c r="AI107" s="27"/>
      <c r="AJ107" s="27"/>
      <c r="AK107" s="27">
        <v>112812.17</v>
      </c>
      <c r="AL107" s="27">
        <f t="shared" ref="AL107" si="414">AK107+AH107+AG107+AC107+AB107</f>
        <v>112812.17</v>
      </c>
      <c r="AM107" s="27"/>
      <c r="AN107" s="27">
        <f t="shared" ref="AN107" si="415">AO107+AP107+AQ107</f>
        <v>0</v>
      </c>
      <c r="AO107" s="27"/>
      <c r="AP107" s="27"/>
      <c r="AQ107" s="27"/>
      <c r="AR107" s="27"/>
      <c r="AS107" s="27"/>
      <c r="AT107" s="27"/>
      <c r="AU107" s="27"/>
      <c r="AV107" s="27">
        <v>344251.56</v>
      </c>
      <c r="AW107" s="27">
        <f t="shared" ref="AW107" si="416">AV107+AS107+AR107+AN107+AM107</f>
        <v>344251.56</v>
      </c>
      <c r="AX107" s="28">
        <f t="shared" si="278"/>
        <v>0</v>
      </c>
      <c r="AY107" s="29">
        <f t="shared" si="279"/>
        <v>0</v>
      </c>
      <c r="AZ107" s="29">
        <f t="shared" si="280"/>
        <v>0</v>
      </c>
      <c r="BA107" s="29">
        <f t="shared" si="281"/>
        <v>0</v>
      </c>
      <c r="BB107" s="29">
        <f t="shared" si="282"/>
        <v>0</v>
      </c>
      <c r="BC107" s="29">
        <f t="shared" si="283"/>
        <v>0</v>
      </c>
      <c r="BD107" s="29">
        <f t="shared" si="284"/>
        <v>0</v>
      </c>
      <c r="BE107" s="29">
        <f t="shared" si="285"/>
        <v>0</v>
      </c>
      <c r="BF107" s="29">
        <f t="shared" si="286"/>
        <v>0</v>
      </c>
      <c r="BG107" s="29">
        <f t="shared" si="287"/>
        <v>1163012.03</v>
      </c>
      <c r="BH107" s="30">
        <f t="shared" si="296"/>
        <v>1163012.03</v>
      </c>
    </row>
    <row r="108" spans="1:60" s="38" customFormat="1" ht="24" customHeight="1" x14ac:dyDescent="0.25">
      <c r="A108" s="13">
        <v>1</v>
      </c>
      <c r="B108" s="36"/>
      <c r="C108" s="88"/>
      <c r="D108" s="92" t="s">
        <v>88</v>
      </c>
      <c r="E108" s="37" t="s">
        <v>18</v>
      </c>
      <c r="F108" s="37">
        <f>SUM(F56)</f>
        <v>123632</v>
      </c>
      <c r="G108" s="37">
        <f t="shared" ref="G108" si="417">SUM(G106,G104,G102,G100,G98,G96,G94,G92,G90,G88,G86,G84,G82,G80,G78,G76,G74,G72,G70,G68,G66,G64,G62,G60,G58,G56,G54,G52,G50,G48,G46,G44,G42,G40,G38,G36,G34,G32,G30,G28,G26,G24,G22,G20,G18,G16,G14,G12,G10,G8)</f>
        <v>0</v>
      </c>
      <c r="H108" s="37">
        <f>SUM(H106,H104,H102,H100,H98,H96,H94,H92,H90,H88,H86,H84,H82,H80,H78,H76,H74,H72,H70,H68,H66,H64,H62,H60,H58,H56,H54,H52,H50,H48,H46,H44,H42,H40,H38,H36,H34,H32,H30,H28,H26,H24,H22,H20,H18,H16,H14,H12,H10,H8)</f>
        <v>883948</v>
      </c>
      <c r="I108" s="37">
        <f>SUM(I106,I104,I102,I100,I98,I96,I94,I92,I90,I88,I86,I84,I82,I80,I78,I76,I74,I72,I70,I68,I66,I64,I62,I60,I58,I56,I54,I52,I50,I48,I46,I44,I42,I40,I38,I36,I34,I32,I30,I28,I26,I24,I22,I20,I18,I16,I14,I12,I10,I8)</f>
        <v>697140</v>
      </c>
      <c r="J108" s="37">
        <f t="shared" ref="J108:AV108" si="418">SUM(J106,J104,J102,J100,J98,J96,J94,J92,J90,J88,J86,J84,J82,J80,J78,J76,J74,J72,J70,J68,J66,J64,J62,J60,J58,J56,J54,J52,J50,J48,J46,J44,J42,J40,J38,J36,J34,J32,J30,J28,J26,J24,J22,J20,J18,J16,J14,J12,J10,J8)</f>
        <v>189443</v>
      </c>
      <c r="K108" s="37">
        <f t="shared" si="418"/>
        <v>2082</v>
      </c>
      <c r="L108" s="37">
        <f t="shared" si="418"/>
        <v>29996</v>
      </c>
      <c r="M108" s="37">
        <f t="shared" si="418"/>
        <v>450</v>
      </c>
      <c r="N108" s="37">
        <f t="shared" si="418"/>
        <v>1822</v>
      </c>
      <c r="O108" s="37">
        <f t="shared" si="418"/>
        <v>21162</v>
      </c>
      <c r="P108" s="21"/>
      <c r="Q108" s="37">
        <f t="shared" si="418"/>
        <v>5136</v>
      </c>
      <c r="R108" s="37">
        <f t="shared" ref="R108" si="419">SUM(R106,R104,R102,R100,R98,R96,R94,R92,R90,R88,R86,R84,R82,R80,R78,R76,R74,R72,R70,R68,R66,R64,R62,R60,R58,R56,R54,R52,R50,R48,R46,R44,R42,R40,R38,R36,R34,R32,R30,R28,R26,R24,R22,R20,R18,R16,R14,R12,R10,R8)</f>
        <v>0</v>
      </c>
      <c r="S108" s="37">
        <f t="shared" si="418"/>
        <v>34734</v>
      </c>
      <c r="T108" s="37">
        <f t="shared" si="418"/>
        <v>28918</v>
      </c>
      <c r="U108" s="37">
        <f t="shared" si="418"/>
        <v>7435</v>
      </c>
      <c r="V108" s="37">
        <f t="shared" si="418"/>
        <v>0</v>
      </c>
      <c r="W108" s="37">
        <f t="shared" si="418"/>
        <v>1191</v>
      </c>
      <c r="X108" s="37">
        <f t="shared" si="418"/>
        <v>8</v>
      </c>
      <c r="Y108" s="37">
        <f t="shared" si="418"/>
        <v>34</v>
      </c>
      <c r="Z108" s="37">
        <f t="shared" si="418"/>
        <v>687</v>
      </c>
      <c r="AA108" s="21"/>
      <c r="AB108" s="37">
        <f t="shared" si="418"/>
        <v>46000</v>
      </c>
      <c r="AC108" s="37">
        <f t="shared" ref="AC108" si="420">SUM(AC106,AC104,AC102,AC100,AC98,AC96,AC94,AC92,AC90,AC88,AC86,AC84,AC82,AC80,AC78,AC76,AC74,AC72,AC70,AC68,AC66,AC64,AC62,AC60,AC58,AC56,AC54,AC52,AC50,AC48,AC46,AC44,AC42,AC40,AC38,AC36,AC34,AC32,AC30,AC28,AC26,AC24,AC22,AC20,AC18,AC16,AC14,AC12,AC10,AC8)</f>
        <v>0</v>
      </c>
      <c r="AD108" s="37">
        <f t="shared" si="418"/>
        <v>304618</v>
      </c>
      <c r="AE108" s="37">
        <f t="shared" si="418"/>
        <v>241948</v>
      </c>
      <c r="AF108" s="37">
        <f t="shared" si="418"/>
        <v>58401</v>
      </c>
      <c r="AG108" s="37">
        <f t="shared" si="418"/>
        <v>1240</v>
      </c>
      <c r="AH108" s="37">
        <f t="shared" si="418"/>
        <v>9202</v>
      </c>
      <c r="AI108" s="37">
        <f t="shared" si="418"/>
        <v>216</v>
      </c>
      <c r="AJ108" s="37">
        <f t="shared" si="418"/>
        <v>356</v>
      </c>
      <c r="AK108" s="37">
        <f t="shared" si="418"/>
        <v>7495</v>
      </c>
      <c r="AL108" s="21"/>
      <c r="AM108" s="37">
        <f t="shared" si="418"/>
        <v>30828</v>
      </c>
      <c r="AN108" s="37">
        <f t="shared" si="418"/>
        <v>0</v>
      </c>
      <c r="AO108" s="37">
        <f t="shared" si="418"/>
        <v>209564.88888888888</v>
      </c>
      <c r="AP108" s="37">
        <f t="shared" si="418"/>
        <v>184525.29411764705</v>
      </c>
      <c r="AQ108" s="37">
        <f t="shared" si="418"/>
        <v>49327</v>
      </c>
      <c r="AR108" s="37">
        <f t="shared" si="418"/>
        <v>298</v>
      </c>
      <c r="AS108" s="37">
        <f t="shared" si="418"/>
        <v>7210</v>
      </c>
      <c r="AT108" s="37">
        <f t="shared" si="418"/>
        <v>96</v>
      </c>
      <c r="AU108" s="37">
        <f t="shared" si="418"/>
        <v>388</v>
      </c>
      <c r="AV108" s="37">
        <f t="shared" si="418"/>
        <v>4925</v>
      </c>
      <c r="AW108" s="21"/>
      <c r="AX108" s="22">
        <f t="shared" ref="AX108:BG108" si="421">AX8+AX10+AX12+AX14+AX16+AX18+AX20+AX22+AX24+AX26+AX28+AX30+AX32+AX34+AX36+AX38+AX40+AX42+AX44+AX46+AX48+AX50+AX52+AX54+AX56+AX58+AX60+AX62+AX64+AX66+AX68+AX70+AX72+AX74+AX76+AX78+AX80+AX82+AX84+AX86+AX88+AX90+AX92+AX94+AX96+AX98+AX100+AX102+AX104+AX106</f>
        <v>205596</v>
      </c>
      <c r="AY108" s="23">
        <f t="shared" si="421"/>
        <v>0</v>
      </c>
      <c r="AZ108" s="23">
        <f t="shared" si="421"/>
        <v>1432864.888888889</v>
      </c>
      <c r="BA108" s="23">
        <f t="shared" si="421"/>
        <v>1152531.2941176475</v>
      </c>
      <c r="BB108" s="23">
        <f t="shared" si="421"/>
        <v>304606</v>
      </c>
      <c r="BC108" s="23">
        <f t="shared" si="421"/>
        <v>3620</v>
      </c>
      <c r="BD108" s="23">
        <f t="shared" si="421"/>
        <v>47599</v>
      </c>
      <c r="BE108" s="23">
        <f t="shared" si="421"/>
        <v>770</v>
      </c>
      <c r="BF108" s="23">
        <f t="shared" si="421"/>
        <v>2600</v>
      </c>
      <c r="BG108" s="23">
        <f t="shared" si="421"/>
        <v>34269</v>
      </c>
      <c r="BH108" s="24"/>
    </row>
    <row r="109" spans="1:60" s="42" customFormat="1" ht="16.95" customHeight="1" x14ac:dyDescent="0.25">
      <c r="A109" s="13">
        <v>1</v>
      </c>
      <c r="B109" s="39"/>
      <c r="C109" s="89"/>
      <c r="D109" s="93"/>
      <c r="E109" s="40" t="s">
        <v>19</v>
      </c>
      <c r="F109" s="40">
        <f>F57</f>
        <v>444537249.04000002</v>
      </c>
      <c r="G109" s="40">
        <f t="shared" ref="G109" si="422">SUM(G107,G105,G103,G101,G99,G97,G95,G93,G91,G89,G87,G85,G83,G81,G79,G77,G75,G73,G71,G69,G67,G65,G63,G61,G59,G57,G55,G53,G51,G49,G47,G45,G43,G41,G39,G37,G35,G33,G31,G29,G27,G25,G23,G21,G19,G17,G15,G13,G11,G9)</f>
        <v>1796595658.05</v>
      </c>
      <c r="H109" s="40">
        <f>SUM(H107,H105,H103,H101,H99,H97,H95,H93,H91,H89,H87,H85,H83,H81,H79,H77,H75,H73,H71,H69,H67,H65,H63,H61,H59,H57,H55,H53,H51,H49,H47,H45,H43,H41,H39,H37,H35,H33,H31,H29,H27,H25,H23,H21,H19,H17,H15,H13,H11,H9)</f>
        <v>591528404.12120998</v>
      </c>
      <c r="I109" s="40">
        <f>SUM(I107,I105,I103,I101,I99,I97,I95,I93,I91,I89,I87,I85,I83,I81,I79,I77,I75,I73,I71,I69,I67,I65,I63,I61,I59,I57,I55,I53,I51,I49,I47,I45,I43,I41,I39,I37,I35,I33,I31,I29,I27,I25,I23,I21,I19,I17,I15,I13,I11,I9)</f>
        <v>1051425221.26551</v>
      </c>
      <c r="J109" s="40">
        <f t="shared" ref="J109:AV109" si="423">SUM(J107,J105,J103,J101,J99,J97,J95,J93,J91,J89,J87,J85,J83,J81,J79,J77,J75,J73,J71,J69,J67,J65,J63,J61,J59,J57,J55,J53,J51,J49,J47,J45,J43,J41,J39,J37,J35,J33,J31,J29,J27,J25,J23,J21,J19,J17,J15,J13,J11,J9)</f>
        <v>153642032.66327998</v>
      </c>
      <c r="K109" s="40">
        <f t="shared" si="423"/>
        <v>13826104.110000001</v>
      </c>
      <c r="L109" s="40">
        <f t="shared" si="423"/>
        <v>1072096965.55</v>
      </c>
      <c r="M109" s="40">
        <f t="shared" si="423"/>
        <v>70088666.339999989</v>
      </c>
      <c r="N109" s="40">
        <f t="shared" si="423"/>
        <v>63444816.93</v>
      </c>
      <c r="O109" s="40">
        <f t="shared" si="423"/>
        <v>394700823.5</v>
      </c>
      <c r="P109" s="27">
        <f t="shared" ref="P109" si="424">O109+L109+K109+G109+F109</f>
        <v>3721756800.25</v>
      </c>
      <c r="Q109" s="40">
        <f t="shared" si="423"/>
        <v>18461764.800000001</v>
      </c>
      <c r="R109" s="40">
        <f t="shared" ref="R109" si="425">SUM(R107,R105,R103,R101,R99,R97,R95,R93,R91,R89,R87,R85,R83,R81,R79,R77,R75,R73,R71,R69,R67,R65,R63,R61,R59,R57,R55,R53,R51,R49,R47,R45,R43,R41,R39,R37,R35,R33,R31,R29,R27,R25,R23,R21,R19,R17,R15,R13,R11,R9)</f>
        <v>72650694.198160022</v>
      </c>
      <c r="S109" s="40">
        <f t="shared" si="423"/>
        <v>23092163.287240002</v>
      </c>
      <c r="T109" s="40">
        <f t="shared" si="423"/>
        <v>43527787.001940005</v>
      </c>
      <c r="U109" s="40">
        <f t="shared" si="423"/>
        <v>6030743.9089799989</v>
      </c>
      <c r="V109" s="40">
        <f t="shared" si="423"/>
        <v>0</v>
      </c>
      <c r="W109" s="40">
        <f t="shared" si="423"/>
        <v>41236515.25999999</v>
      </c>
      <c r="X109" s="40">
        <f t="shared" si="423"/>
        <v>1549444.67</v>
      </c>
      <c r="Y109" s="40">
        <f t="shared" si="423"/>
        <v>1150324.44</v>
      </c>
      <c r="Z109" s="40">
        <f t="shared" si="423"/>
        <v>13540401.269999998</v>
      </c>
      <c r="AA109" s="27">
        <f t="shared" ref="AA109" si="426">Z109+W109+V109+R109+Q109</f>
        <v>145889375.52816001</v>
      </c>
      <c r="AB109" s="40">
        <f t="shared" si="423"/>
        <v>165399968.47999999</v>
      </c>
      <c r="AC109" s="40">
        <f t="shared" ref="AC109" si="427">SUM(AC107,AC105,AC103,AC101,AC99,AC97,AC95,AC93,AC91,AC89,AC87,AC85,AC83,AC81,AC79,AC77,AC75,AC73,AC71,AC69,AC67,AC65,AC63,AC61,AC59,AC57,AC55,AC53,AC51,AC49,AC47,AC45,AC43,AC41,AC39,AC37,AC35,AC33,AC31,AC29,AC27,AC25,AC23,AC21,AC19,AC17,AC15,AC13,AC11,AC9)</f>
        <v>615454655.78961003</v>
      </c>
      <c r="AD109" s="40">
        <f t="shared" si="423"/>
        <v>204894643.80076998</v>
      </c>
      <c r="AE109" s="40">
        <f t="shared" si="423"/>
        <v>363196782.9952001</v>
      </c>
      <c r="AF109" s="40">
        <f t="shared" si="423"/>
        <v>47363228.993640006</v>
      </c>
      <c r="AG109" s="40">
        <f t="shared" si="423"/>
        <v>8232255.2300000004</v>
      </c>
      <c r="AH109" s="40">
        <f t="shared" si="423"/>
        <v>345464453.88999999</v>
      </c>
      <c r="AI109" s="40">
        <f t="shared" si="423"/>
        <v>34766733.420000002</v>
      </c>
      <c r="AJ109" s="40">
        <f t="shared" si="423"/>
        <v>11503244.35</v>
      </c>
      <c r="AK109" s="40">
        <f t="shared" si="423"/>
        <v>132357196.05</v>
      </c>
      <c r="AL109" s="27">
        <f t="shared" ref="AL109" si="428">AK109+AH109+AG109+AC109+AB109</f>
        <v>1266908529.43961</v>
      </c>
      <c r="AM109" s="40">
        <f t="shared" si="423"/>
        <v>110839638.76000001</v>
      </c>
      <c r="AN109" s="40">
        <f t="shared" si="423"/>
        <v>452596627.90253001</v>
      </c>
      <c r="AO109" s="40">
        <f t="shared" si="423"/>
        <v>139027285.40108001</v>
      </c>
      <c r="AP109" s="40">
        <f t="shared" si="423"/>
        <v>273563789.94735003</v>
      </c>
      <c r="AQ109" s="40">
        <f t="shared" si="423"/>
        <v>40005552.554099999</v>
      </c>
      <c r="AR109" s="40">
        <f t="shared" si="423"/>
        <v>1978239.76</v>
      </c>
      <c r="AS109" s="40">
        <f t="shared" si="423"/>
        <v>250736056.80000001</v>
      </c>
      <c r="AT109" s="40">
        <f t="shared" si="423"/>
        <v>13994998.27</v>
      </c>
      <c r="AU109" s="40">
        <f t="shared" si="423"/>
        <v>12388109.300000001</v>
      </c>
      <c r="AV109" s="40">
        <f t="shared" si="423"/>
        <v>92639787.929999992</v>
      </c>
      <c r="AW109" s="27">
        <f t="shared" ref="AW109" si="429">AV109+AS109+AR109+AN109+AM109</f>
        <v>908790351.15252995</v>
      </c>
      <c r="AX109" s="28">
        <f t="shared" ref="AX109:BH109" si="430">AX9+AX11+AX13+AX15+AX17+AX19+AX21+AX23+AX25+AX27+AX29+AX31+AX33+AX35+AX37+AX39+AX41+AX43+AX45+AX47+AX49+AX51+AX53+AX55+AX57+AX59+AX61+AX63+AX65+AX67+AX69+AX71+AX73+AX75+AX77+AX79+AX81+AX83+AX85+AX87+AX89+AX91+AX93+AX95+AX97+AX99+AX101+AX103+AX105+AX107</f>
        <v>739238621.08000004</v>
      </c>
      <c r="AY109" s="29">
        <f t="shared" si="430"/>
        <v>2937297635.9403005</v>
      </c>
      <c r="AZ109" s="29">
        <f t="shared" si="430"/>
        <v>958542496.61029994</v>
      </c>
      <c r="BA109" s="29">
        <f t="shared" si="430"/>
        <v>1731713581.2099993</v>
      </c>
      <c r="BB109" s="29">
        <f t="shared" si="430"/>
        <v>247041558.11999997</v>
      </c>
      <c r="BC109" s="29">
        <f t="shared" si="430"/>
        <v>24036599.100000001</v>
      </c>
      <c r="BD109" s="29">
        <f t="shared" si="430"/>
        <v>1709533991.4999998</v>
      </c>
      <c r="BE109" s="29">
        <f t="shared" si="430"/>
        <v>120399842.69999999</v>
      </c>
      <c r="BF109" s="29">
        <f t="shared" si="430"/>
        <v>88486495.019999996</v>
      </c>
      <c r="BG109" s="29">
        <f t="shared" si="430"/>
        <v>633238208.75</v>
      </c>
      <c r="BH109" s="30">
        <f t="shared" si="430"/>
        <v>6043345056.3702984</v>
      </c>
    </row>
    <row r="110" spans="1:60" s="25" customFormat="1" ht="18" customHeight="1" x14ac:dyDescent="0.25">
      <c r="A110" s="13">
        <v>1</v>
      </c>
      <c r="B110" s="20" t="s">
        <v>89</v>
      </c>
      <c r="C110" s="88">
        <v>57</v>
      </c>
      <c r="D110" s="88" t="s">
        <v>90</v>
      </c>
      <c r="E110" s="21" t="s">
        <v>18</v>
      </c>
      <c r="F110" s="21"/>
      <c r="G110" s="21"/>
      <c r="H110" s="21">
        <v>117477</v>
      </c>
      <c r="I110" s="21">
        <v>5468</v>
      </c>
      <c r="J110" s="21"/>
      <c r="K110" s="21"/>
      <c r="L110" s="21"/>
      <c r="M110" s="21"/>
      <c r="N110" s="21"/>
      <c r="O110" s="21"/>
      <c r="P110" s="21"/>
      <c r="Q110" s="21"/>
      <c r="R110" s="21"/>
      <c r="S110" s="21">
        <v>71</v>
      </c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>
        <v>51073</v>
      </c>
      <c r="AE110" s="21">
        <v>3512</v>
      </c>
      <c r="AF110" s="21"/>
      <c r="AG110" s="21"/>
      <c r="AH110" s="21"/>
      <c r="AI110" s="21"/>
      <c r="AJ110" s="21"/>
      <c r="AK110" s="21"/>
      <c r="AL110" s="21"/>
      <c r="AM110" s="21"/>
      <c r="AN110" s="21"/>
      <c r="AO110" s="21">
        <v>522</v>
      </c>
      <c r="AP110" s="21">
        <v>21</v>
      </c>
      <c r="AQ110" s="21"/>
      <c r="AR110" s="21"/>
      <c r="AS110" s="21"/>
      <c r="AT110" s="21"/>
      <c r="AU110" s="21"/>
      <c r="AV110" s="21"/>
      <c r="AW110" s="21"/>
      <c r="AX110" s="22">
        <f t="shared" si="278"/>
        <v>0</v>
      </c>
      <c r="AY110" s="23">
        <f t="shared" si="279"/>
        <v>0</v>
      </c>
      <c r="AZ110" s="23">
        <f t="shared" si="280"/>
        <v>169143</v>
      </c>
      <c r="BA110" s="23">
        <f t="shared" si="281"/>
        <v>9001</v>
      </c>
      <c r="BB110" s="23">
        <f t="shared" si="282"/>
        <v>0</v>
      </c>
      <c r="BC110" s="23">
        <f t="shared" si="283"/>
        <v>0</v>
      </c>
      <c r="BD110" s="23">
        <f t="shared" si="284"/>
        <v>0</v>
      </c>
      <c r="BE110" s="23">
        <f t="shared" si="285"/>
        <v>0</v>
      </c>
      <c r="BF110" s="23">
        <f t="shared" si="286"/>
        <v>0</v>
      </c>
      <c r="BG110" s="23">
        <f t="shared" si="287"/>
        <v>0</v>
      </c>
      <c r="BH110" s="24"/>
    </row>
    <row r="111" spans="1:60" s="33" customFormat="1" ht="19.2" customHeight="1" x14ac:dyDescent="0.25">
      <c r="A111" s="13">
        <v>1</v>
      </c>
      <c r="B111" s="32"/>
      <c r="C111" s="89"/>
      <c r="D111" s="89"/>
      <c r="E111" s="27" t="s">
        <v>19</v>
      </c>
      <c r="F111" s="27"/>
      <c r="G111" s="27">
        <f t="shared" ref="G111:G145" si="431">H111+I111+J111</f>
        <v>191480220.91</v>
      </c>
      <c r="H111" s="27">
        <v>115263714.48999999</v>
      </c>
      <c r="I111" s="27">
        <v>76216506.420000002</v>
      </c>
      <c r="J111" s="27"/>
      <c r="K111" s="27"/>
      <c r="L111" s="27"/>
      <c r="M111" s="27"/>
      <c r="N111" s="27"/>
      <c r="O111" s="27"/>
      <c r="P111" s="27">
        <f t="shared" ref="P111" si="432">O111+L111+K111+G111+F111</f>
        <v>191480220.91</v>
      </c>
      <c r="Q111" s="27"/>
      <c r="R111" s="27">
        <f t="shared" ref="R111:R145" si="433">S111+T111+U111</f>
        <v>74475.710000000006</v>
      </c>
      <c r="S111" s="27">
        <v>71615.89</v>
      </c>
      <c r="T111" s="27">
        <v>2859.82</v>
      </c>
      <c r="U111" s="27"/>
      <c r="V111" s="27"/>
      <c r="W111" s="27"/>
      <c r="X111" s="27"/>
      <c r="Y111" s="27"/>
      <c r="Z111" s="27"/>
      <c r="AA111" s="27">
        <f t="shared" ref="AA111" si="434">Z111+W111+V111+R111+Q111</f>
        <v>74475.710000000006</v>
      </c>
      <c r="AB111" s="27"/>
      <c r="AC111" s="27">
        <f t="shared" ref="AC111:AC145" si="435">AD111+AE111+AF111</f>
        <v>98512620.360000014</v>
      </c>
      <c r="AD111" s="27">
        <v>51314494.770000003</v>
      </c>
      <c r="AE111" s="27">
        <f>47198125.59</f>
        <v>47198125.590000004</v>
      </c>
      <c r="AF111" s="27"/>
      <c r="AG111" s="27"/>
      <c r="AH111" s="27"/>
      <c r="AI111" s="27"/>
      <c r="AJ111" s="27"/>
      <c r="AK111" s="27"/>
      <c r="AL111" s="27">
        <f t="shared" ref="AL111" si="436">AK111+AH111+AG111+AC111+AB111</f>
        <v>98512620.360000014</v>
      </c>
      <c r="AM111" s="27"/>
      <c r="AN111" s="27">
        <f t="shared" ref="AN111:AN145" si="437">AO111+AP111+AQ111</f>
        <v>953309.28</v>
      </c>
      <c r="AO111" s="27">
        <v>584998.9</v>
      </c>
      <c r="AP111" s="27">
        <v>368310.38</v>
      </c>
      <c r="AQ111" s="27"/>
      <c r="AR111" s="27"/>
      <c r="AS111" s="27"/>
      <c r="AT111" s="27"/>
      <c r="AU111" s="27"/>
      <c r="AV111" s="27"/>
      <c r="AW111" s="27">
        <f t="shared" ref="AW111" si="438">AV111+AS111+AR111+AN111+AM111</f>
        <v>953309.28</v>
      </c>
      <c r="AX111" s="28">
        <f t="shared" si="278"/>
        <v>0</v>
      </c>
      <c r="AY111" s="29">
        <f t="shared" si="279"/>
        <v>291020626.25999999</v>
      </c>
      <c r="AZ111" s="29">
        <f t="shared" si="280"/>
        <v>167234824.05000001</v>
      </c>
      <c r="BA111" s="29">
        <f t="shared" si="281"/>
        <v>123785802.21000001</v>
      </c>
      <c r="BB111" s="29">
        <f t="shared" si="282"/>
        <v>0</v>
      </c>
      <c r="BC111" s="29">
        <f t="shared" si="283"/>
        <v>0</v>
      </c>
      <c r="BD111" s="29">
        <f t="shared" si="284"/>
        <v>0</v>
      </c>
      <c r="BE111" s="29">
        <f t="shared" si="285"/>
        <v>0</v>
      </c>
      <c r="BF111" s="29">
        <f t="shared" si="286"/>
        <v>0</v>
      </c>
      <c r="BG111" s="29">
        <f t="shared" si="287"/>
        <v>0</v>
      </c>
      <c r="BH111" s="30">
        <f t="shared" si="296"/>
        <v>291020626.25999999</v>
      </c>
    </row>
    <row r="112" spans="1:60" s="25" customFormat="1" ht="20.399999999999999" customHeight="1" x14ac:dyDescent="0.25">
      <c r="A112" s="13">
        <v>1</v>
      </c>
      <c r="B112" s="20" t="s">
        <v>91</v>
      </c>
      <c r="C112" s="88">
        <v>58</v>
      </c>
      <c r="D112" s="88" t="s">
        <v>92</v>
      </c>
      <c r="E112" s="21" t="s">
        <v>18</v>
      </c>
      <c r="F112" s="21"/>
      <c r="G112" s="21"/>
      <c r="H112" s="21">
        <v>77585</v>
      </c>
      <c r="I112" s="21">
        <v>50312</v>
      </c>
      <c r="J112" s="21">
        <v>18461</v>
      </c>
      <c r="K112" s="21"/>
      <c r="L112" s="21">
        <v>7964</v>
      </c>
      <c r="M112" s="21"/>
      <c r="N112" s="21"/>
      <c r="O112" s="21">
        <v>1136</v>
      </c>
      <c r="P112" s="21"/>
      <c r="Q112" s="21"/>
      <c r="R112" s="21"/>
      <c r="S112" s="21">
        <v>14</v>
      </c>
      <c r="T112" s="21">
        <v>9</v>
      </c>
      <c r="U112" s="21"/>
      <c r="V112" s="21"/>
      <c r="W112" s="21"/>
      <c r="X112" s="21"/>
      <c r="Y112" s="21"/>
      <c r="Z112" s="21"/>
      <c r="AA112" s="21"/>
      <c r="AB112" s="21"/>
      <c r="AC112" s="21"/>
      <c r="AD112" s="21">
        <v>37691</v>
      </c>
      <c r="AE112" s="21">
        <v>24442</v>
      </c>
      <c r="AF112" s="21">
        <v>7999</v>
      </c>
      <c r="AG112" s="21"/>
      <c r="AH112" s="21">
        <v>4206</v>
      </c>
      <c r="AI112" s="21"/>
      <c r="AJ112" s="21"/>
      <c r="AK112" s="21">
        <v>668</v>
      </c>
      <c r="AL112" s="21"/>
      <c r="AM112" s="21"/>
      <c r="AN112" s="21"/>
      <c r="AO112" s="21">
        <v>264</v>
      </c>
      <c r="AP112" s="21">
        <v>237</v>
      </c>
      <c r="AQ112" s="21">
        <v>26</v>
      </c>
      <c r="AR112" s="21"/>
      <c r="AS112" s="21">
        <v>24</v>
      </c>
      <c r="AT112" s="21"/>
      <c r="AU112" s="21"/>
      <c r="AV112" s="21"/>
      <c r="AW112" s="21"/>
      <c r="AX112" s="22">
        <f t="shared" si="278"/>
        <v>0</v>
      </c>
      <c r="AY112" s="23">
        <f t="shared" si="279"/>
        <v>0</v>
      </c>
      <c r="AZ112" s="23">
        <f t="shared" si="280"/>
        <v>115554</v>
      </c>
      <c r="BA112" s="23">
        <f t="shared" si="281"/>
        <v>75000</v>
      </c>
      <c r="BB112" s="23">
        <f t="shared" si="282"/>
        <v>26486</v>
      </c>
      <c r="BC112" s="23">
        <f t="shared" si="283"/>
        <v>0</v>
      </c>
      <c r="BD112" s="23">
        <f t="shared" si="284"/>
        <v>12194</v>
      </c>
      <c r="BE112" s="23">
        <f t="shared" si="285"/>
        <v>0</v>
      </c>
      <c r="BF112" s="23">
        <f t="shared" si="286"/>
        <v>0</v>
      </c>
      <c r="BG112" s="23">
        <f t="shared" si="287"/>
        <v>1804</v>
      </c>
      <c r="BH112" s="24"/>
    </row>
    <row r="113" spans="1:60" s="33" customFormat="1" ht="17.25" customHeight="1" x14ac:dyDescent="0.25">
      <c r="A113" s="13">
        <v>1</v>
      </c>
      <c r="B113" s="32"/>
      <c r="C113" s="89"/>
      <c r="D113" s="89"/>
      <c r="E113" s="27" t="s">
        <v>19</v>
      </c>
      <c r="F113" s="27"/>
      <c r="G113" s="27">
        <f t="shared" si="431"/>
        <v>163063063.73923999</v>
      </c>
      <c r="H113" s="27">
        <v>66691471.149999999</v>
      </c>
      <c r="I113" s="27">
        <v>78405229.260000005</v>
      </c>
      <c r="J113" s="27">
        <v>17966363.329239998</v>
      </c>
      <c r="K113" s="27"/>
      <c r="L113" s="27">
        <v>319389215.06999999</v>
      </c>
      <c r="M113" s="27"/>
      <c r="N113" s="27"/>
      <c r="O113" s="27">
        <v>25233363.43</v>
      </c>
      <c r="P113" s="27">
        <f t="shared" ref="P113" si="439">O113+L113+K113+G113+F113</f>
        <v>507685642.23923999</v>
      </c>
      <c r="Q113" s="27"/>
      <c r="R113" s="27">
        <f t="shared" si="433"/>
        <v>26112.47</v>
      </c>
      <c r="S113" s="27">
        <v>12220.98</v>
      </c>
      <c r="T113" s="27">
        <v>13891.49</v>
      </c>
      <c r="U113" s="27"/>
      <c r="V113" s="27"/>
      <c r="W113" s="27"/>
      <c r="X113" s="27"/>
      <c r="Y113" s="27"/>
      <c r="Z113" s="27"/>
      <c r="AA113" s="27">
        <f t="shared" ref="AA113" si="440">Z113+W113+V113+R113+Q113</f>
        <v>26112.47</v>
      </c>
      <c r="AB113" s="27"/>
      <c r="AC113" s="27">
        <f t="shared" si="435"/>
        <v>79065226.155839995</v>
      </c>
      <c r="AD113" s="27">
        <v>32361687.399999999</v>
      </c>
      <c r="AE113" s="27">
        <v>38918973.869999997</v>
      </c>
      <c r="AF113" s="27">
        <v>7784564.8858399997</v>
      </c>
      <c r="AG113" s="27"/>
      <c r="AH113" s="27">
        <v>181790716.75</v>
      </c>
      <c r="AI113" s="27"/>
      <c r="AJ113" s="27"/>
      <c r="AK113" s="27">
        <f>14739488.48+80105.92</f>
        <v>14819594.4</v>
      </c>
      <c r="AL113" s="27">
        <f t="shared" ref="AL113" si="441">AK113+AH113+AG113+AC113+AB113</f>
        <v>275675537.30584002</v>
      </c>
      <c r="AM113" s="27"/>
      <c r="AN113" s="27">
        <f t="shared" si="437"/>
        <v>657429.72492000007</v>
      </c>
      <c r="AO113" s="27">
        <v>226961.12</v>
      </c>
      <c r="AP113" s="27">
        <v>404691.9</v>
      </c>
      <c r="AQ113" s="27">
        <v>25776.704920000004</v>
      </c>
      <c r="AR113" s="27"/>
      <c r="AS113" s="27">
        <v>1004368.6</v>
      </c>
      <c r="AT113" s="27"/>
      <c r="AU113" s="27"/>
      <c r="AV113" s="27"/>
      <c r="AW113" s="27">
        <f t="shared" ref="AW113" si="442">AV113+AS113+AR113+AN113+AM113</f>
        <v>1661798.32492</v>
      </c>
      <c r="AX113" s="28">
        <f t="shared" si="278"/>
        <v>0</v>
      </c>
      <c r="AY113" s="29">
        <f t="shared" si="279"/>
        <v>242811832.08999997</v>
      </c>
      <c r="AZ113" s="29">
        <f t="shared" si="280"/>
        <v>99292340.650000006</v>
      </c>
      <c r="BA113" s="29">
        <f t="shared" si="281"/>
        <v>117742786.52000001</v>
      </c>
      <c r="BB113" s="29">
        <f t="shared" si="282"/>
        <v>25776704.919999998</v>
      </c>
      <c r="BC113" s="29">
        <f t="shared" si="283"/>
        <v>0</v>
      </c>
      <c r="BD113" s="29">
        <f t="shared" si="284"/>
        <v>502184300.41999996</v>
      </c>
      <c r="BE113" s="29">
        <f t="shared" si="285"/>
        <v>0</v>
      </c>
      <c r="BF113" s="29">
        <f t="shared" si="286"/>
        <v>0</v>
      </c>
      <c r="BG113" s="29">
        <f t="shared" si="287"/>
        <v>40052957.829999998</v>
      </c>
      <c r="BH113" s="30">
        <f t="shared" si="296"/>
        <v>785049090.33999991</v>
      </c>
    </row>
    <row r="114" spans="1:60" s="25" customFormat="1" ht="20.399999999999999" customHeight="1" x14ac:dyDescent="0.25">
      <c r="A114" s="13">
        <v>1</v>
      </c>
      <c r="B114" s="20"/>
      <c r="C114" s="88">
        <v>59</v>
      </c>
      <c r="D114" s="88" t="s">
        <v>93</v>
      </c>
      <c r="E114" s="21" t="s">
        <v>18</v>
      </c>
      <c r="F114" s="21"/>
      <c r="G114" s="21"/>
      <c r="H114" s="21">
        <v>27046</v>
      </c>
      <c r="I114" s="21">
        <v>27320</v>
      </c>
      <c r="J114" s="21">
        <v>7463</v>
      </c>
      <c r="K114" s="21">
        <v>2758</v>
      </c>
      <c r="L114" s="21">
        <v>1162</v>
      </c>
      <c r="M114" s="21"/>
      <c r="N114" s="21"/>
      <c r="O114" s="21">
        <v>1126</v>
      </c>
      <c r="P114" s="21"/>
      <c r="Q114" s="21"/>
      <c r="R114" s="21"/>
      <c r="S114" s="21">
        <v>19</v>
      </c>
      <c r="T114" s="21">
        <v>20</v>
      </c>
      <c r="U114" s="21"/>
      <c r="V114" s="21"/>
      <c r="W114" s="21"/>
      <c r="X114" s="21"/>
      <c r="Y114" s="21"/>
      <c r="Z114" s="21"/>
      <c r="AA114" s="21"/>
      <c r="AB114" s="21"/>
      <c r="AC114" s="21"/>
      <c r="AD114" s="21">
        <v>20095</v>
      </c>
      <c r="AE114" s="21">
        <v>20299</v>
      </c>
      <c r="AF114" s="21">
        <v>5013</v>
      </c>
      <c r="AG114" s="21">
        <v>1242</v>
      </c>
      <c r="AH114" s="21">
        <v>727</v>
      </c>
      <c r="AI114" s="21"/>
      <c r="AJ114" s="21"/>
      <c r="AK114" s="21">
        <v>764</v>
      </c>
      <c r="AL114" s="21"/>
      <c r="AM114" s="21"/>
      <c r="AN114" s="21"/>
      <c r="AO114" s="21">
        <v>130</v>
      </c>
      <c r="AP114" s="21">
        <v>131</v>
      </c>
      <c r="AQ114" s="21">
        <v>24</v>
      </c>
      <c r="AR114" s="21"/>
      <c r="AS114" s="21">
        <v>4</v>
      </c>
      <c r="AT114" s="21"/>
      <c r="AU114" s="21"/>
      <c r="AV114" s="21"/>
      <c r="AW114" s="21"/>
      <c r="AX114" s="22">
        <f t="shared" si="278"/>
        <v>0</v>
      </c>
      <c r="AY114" s="23">
        <f t="shared" si="279"/>
        <v>0</v>
      </c>
      <c r="AZ114" s="23">
        <f t="shared" si="280"/>
        <v>47290</v>
      </c>
      <c r="BA114" s="23">
        <f t="shared" si="281"/>
        <v>47770</v>
      </c>
      <c r="BB114" s="23">
        <f t="shared" si="282"/>
        <v>12500</v>
      </c>
      <c r="BC114" s="23">
        <f t="shared" si="283"/>
        <v>4000</v>
      </c>
      <c r="BD114" s="23">
        <f t="shared" si="284"/>
        <v>1893</v>
      </c>
      <c r="BE114" s="23">
        <f t="shared" si="285"/>
        <v>0</v>
      </c>
      <c r="BF114" s="23">
        <f t="shared" si="286"/>
        <v>0</v>
      </c>
      <c r="BG114" s="23">
        <f t="shared" si="287"/>
        <v>1890</v>
      </c>
      <c r="BH114" s="24"/>
    </row>
    <row r="115" spans="1:60" s="33" customFormat="1" ht="18" customHeight="1" x14ac:dyDescent="0.25">
      <c r="A115" s="13">
        <v>1</v>
      </c>
      <c r="B115" s="32"/>
      <c r="C115" s="89"/>
      <c r="D115" s="89"/>
      <c r="E115" s="27" t="s">
        <v>19</v>
      </c>
      <c r="F115" s="27"/>
      <c r="G115" s="27">
        <f t="shared" si="431"/>
        <v>60928236.700000003</v>
      </c>
      <c r="H115" s="27">
        <v>20807340.239999998</v>
      </c>
      <c r="I115" s="27">
        <v>32858242.210000001</v>
      </c>
      <c r="J115" s="27">
        <v>7262654.25</v>
      </c>
      <c r="K115" s="27">
        <v>18854991.800000001</v>
      </c>
      <c r="L115" s="27">
        <f>37171249.44-60000</f>
        <v>37111249.439999998</v>
      </c>
      <c r="M115" s="27"/>
      <c r="N115" s="27"/>
      <c r="O115" s="27">
        <f>23468791.77+39443.35</f>
        <v>23508235.120000001</v>
      </c>
      <c r="P115" s="27">
        <f t="shared" ref="P115" si="443">O115+L115+K115+G115+F115</f>
        <v>140402713.06</v>
      </c>
      <c r="Q115" s="27"/>
      <c r="R115" s="27">
        <f t="shared" si="433"/>
        <v>38320.120000000003</v>
      </c>
      <c r="S115" s="27">
        <v>14857.56</v>
      </c>
      <c r="T115" s="27">
        <v>23462.560000000001</v>
      </c>
      <c r="U115" s="27"/>
      <c r="V115" s="27"/>
      <c r="W115" s="27"/>
      <c r="X115" s="27"/>
      <c r="Y115" s="27"/>
      <c r="Z115" s="27"/>
      <c r="AA115" s="27">
        <f t="shared" ref="AA115" si="444">Z115+W115+V115+R115+Q115</f>
        <v>38320.120000000003</v>
      </c>
      <c r="AB115" s="27"/>
      <c r="AC115" s="27">
        <f t="shared" si="435"/>
        <v>44752089.120000005</v>
      </c>
      <c r="AD115" s="27">
        <v>15459968.609999999</v>
      </c>
      <c r="AE115" s="27">
        <v>24413855.260000002</v>
      </c>
      <c r="AF115" s="27">
        <v>4878265.25</v>
      </c>
      <c r="AG115" s="27">
        <v>8515158.1199999992</v>
      </c>
      <c r="AH115" s="27">
        <v>24513265.829999998</v>
      </c>
      <c r="AI115" s="27"/>
      <c r="AJ115" s="27"/>
      <c r="AK115" s="27">
        <f>15935112.39</f>
        <v>15935112.390000001</v>
      </c>
      <c r="AL115" s="27">
        <f t="shared" ref="AL115" si="445">AK115+AH115+AG115+AC115+AB115</f>
        <v>93715625.460000008</v>
      </c>
      <c r="AM115" s="27"/>
      <c r="AN115" s="27">
        <f t="shared" si="437"/>
        <v>282120.38</v>
      </c>
      <c r="AO115" s="27">
        <v>99950.87</v>
      </c>
      <c r="AP115" s="27">
        <v>157839.01</v>
      </c>
      <c r="AQ115" s="27">
        <v>24330.5</v>
      </c>
      <c r="AR115" s="27"/>
      <c r="AS115" s="27">
        <f>61746.26+60000</f>
        <v>121746.26000000001</v>
      </c>
      <c r="AT115" s="27"/>
      <c r="AU115" s="27"/>
      <c r="AV115" s="27"/>
      <c r="AW115" s="27">
        <f t="shared" ref="AW115" si="446">AV115+AS115+AR115+AN115+AM115</f>
        <v>403866.64</v>
      </c>
      <c r="AX115" s="28">
        <f t="shared" si="278"/>
        <v>0</v>
      </c>
      <c r="AY115" s="29">
        <f t="shared" si="279"/>
        <v>106000766.32000001</v>
      </c>
      <c r="AZ115" s="29">
        <f t="shared" si="280"/>
        <v>36382117.280000001</v>
      </c>
      <c r="BA115" s="29">
        <f t="shared" si="281"/>
        <v>57453399.040000007</v>
      </c>
      <c r="BB115" s="29">
        <f t="shared" si="282"/>
        <v>12165250</v>
      </c>
      <c r="BC115" s="29">
        <f t="shared" si="283"/>
        <v>27370149.920000002</v>
      </c>
      <c r="BD115" s="29">
        <f t="shared" si="284"/>
        <v>61746261.530000001</v>
      </c>
      <c r="BE115" s="29">
        <f t="shared" si="285"/>
        <v>0</v>
      </c>
      <c r="BF115" s="29">
        <f t="shared" si="286"/>
        <v>0</v>
      </c>
      <c r="BG115" s="29">
        <f t="shared" si="287"/>
        <v>39443347.510000005</v>
      </c>
      <c r="BH115" s="30">
        <f t="shared" si="296"/>
        <v>234560525.28000003</v>
      </c>
    </row>
    <row r="116" spans="1:60" s="25" customFormat="1" ht="18" customHeight="1" x14ac:dyDescent="0.25">
      <c r="A116" s="13">
        <v>1</v>
      </c>
      <c r="B116" s="20" t="s">
        <v>94</v>
      </c>
      <c r="C116" s="88">
        <v>60</v>
      </c>
      <c r="D116" s="88" t="s">
        <v>95</v>
      </c>
      <c r="E116" s="21" t="s">
        <v>18</v>
      </c>
      <c r="F116" s="21"/>
      <c r="G116" s="21"/>
      <c r="H116" s="21">
        <v>24363</v>
      </c>
      <c r="I116" s="21">
        <v>14550</v>
      </c>
      <c r="J116" s="21">
        <v>6395</v>
      </c>
      <c r="K116" s="21"/>
      <c r="L116" s="21">
        <v>2964</v>
      </c>
      <c r="M116" s="21"/>
      <c r="N116" s="21"/>
      <c r="O116" s="21">
        <v>950</v>
      </c>
      <c r="P116" s="21"/>
      <c r="Q116" s="21"/>
      <c r="R116" s="21"/>
      <c r="S116" s="21">
        <v>8</v>
      </c>
      <c r="T116" s="21">
        <v>5</v>
      </c>
      <c r="U116" s="21">
        <v>11</v>
      </c>
      <c r="V116" s="21"/>
      <c r="W116" s="21"/>
      <c r="X116" s="21"/>
      <c r="Y116" s="21"/>
      <c r="Z116" s="21"/>
      <c r="AA116" s="21"/>
      <c r="AB116" s="21"/>
      <c r="AC116" s="21"/>
      <c r="AD116" s="21">
        <v>17375</v>
      </c>
      <c r="AE116" s="21">
        <v>10376</v>
      </c>
      <c r="AF116" s="21">
        <v>5019</v>
      </c>
      <c r="AG116" s="21"/>
      <c r="AH116" s="21">
        <v>1937</v>
      </c>
      <c r="AI116" s="21"/>
      <c r="AJ116" s="21"/>
      <c r="AK116" s="21">
        <v>684</v>
      </c>
      <c r="AL116" s="21"/>
      <c r="AM116" s="21"/>
      <c r="AN116" s="21"/>
      <c r="AO116" s="21">
        <v>116</v>
      </c>
      <c r="AP116" s="21">
        <v>69</v>
      </c>
      <c r="AQ116" s="21">
        <v>35</v>
      </c>
      <c r="AR116" s="21"/>
      <c r="AS116" s="21">
        <v>15</v>
      </c>
      <c r="AT116" s="21"/>
      <c r="AU116" s="21"/>
      <c r="AV116" s="21"/>
      <c r="AW116" s="21"/>
      <c r="AX116" s="22">
        <f t="shared" si="278"/>
        <v>0</v>
      </c>
      <c r="AY116" s="23">
        <f t="shared" si="279"/>
        <v>0</v>
      </c>
      <c r="AZ116" s="23">
        <f t="shared" si="280"/>
        <v>41862</v>
      </c>
      <c r="BA116" s="23">
        <f t="shared" si="281"/>
        <v>25000</v>
      </c>
      <c r="BB116" s="23">
        <f t="shared" si="282"/>
        <v>11460</v>
      </c>
      <c r="BC116" s="23">
        <f t="shared" si="283"/>
        <v>0</v>
      </c>
      <c r="BD116" s="23">
        <f t="shared" si="284"/>
        <v>4916</v>
      </c>
      <c r="BE116" s="23">
        <f t="shared" si="285"/>
        <v>0</v>
      </c>
      <c r="BF116" s="23">
        <f t="shared" si="286"/>
        <v>0</v>
      </c>
      <c r="BG116" s="23">
        <f t="shared" si="287"/>
        <v>1634</v>
      </c>
      <c r="BH116" s="24"/>
    </row>
    <row r="117" spans="1:60" s="33" customFormat="1" ht="16.5" customHeight="1" x14ac:dyDescent="0.25">
      <c r="A117" s="13">
        <v>1</v>
      </c>
      <c r="B117" s="32"/>
      <c r="C117" s="89"/>
      <c r="D117" s="89"/>
      <c r="E117" s="27" t="s">
        <v>19</v>
      </c>
      <c r="F117" s="27"/>
      <c r="G117" s="27">
        <f t="shared" si="431"/>
        <v>60060798.469599999</v>
      </c>
      <c r="H117" s="27">
        <v>24094660.329999998</v>
      </c>
      <c r="I117" s="27">
        <v>29742707.670000002</v>
      </c>
      <c r="J117" s="27">
        <v>6223430.4696000004</v>
      </c>
      <c r="K117" s="27"/>
      <c r="L117" s="27">
        <v>109427392.42</v>
      </c>
      <c r="M117" s="27"/>
      <c r="N117" s="27"/>
      <c r="O117" s="27">
        <v>25652112.210000001</v>
      </c>
      <c r="P117" s="27">
        <f t="shared" ref="P117" si="447">O117+L117+K117+G117+F117</f>
        <v>195140303.09959999</v>
      </c>
      <c r="Q117" s="27"/>
      <c r="R117" s="27">
        <f t="shared" si="433"/>
        <v>28730.601200000001</v>
      </c>
      <c r="S117" s="27">
        <v>7992.92</v>
      </c>
      <c r="T117" s="27">
        <v>9584.58</v>
      </c>
      <c r="U117" s="27">
        <v>11153.101200000001</v>
      </c>
      <c r="V117" s="27"/>
      <c r="W117" s="27"/>
      <c r="X117" s="27"/>
      <c r="Y117" s="27"/>
      <c r="Z117" s="27"/>
      <c r="AA117" s="27">
        <f t="shared" ref="AA117" si="448">Z117+W117+V117+R117+Q117</f>
        <v>28730.601200000001</v>
      </c>
      <c r="AB117" s="27"/>
      <c r="AC117" s="27">
        <f t="shared" si="435"/>
        <v>43372017.105599999</v>
      </c>
      <c r="AD117" s="27">
        <v>17183447.98</v>
      </c>
      <c r="AE117" s="27">
        <v>21303510.800000001</v>
      </c>
      <c r="AF117" s="27">
        <v>4885058.3256000001</v>
      </c>
      <c r="AG117" s="27"/>
      <c r="AH117" s="27">
        <v>82166533.260000005</v>
      </c>
      <c r="AI117" s="27"/>
      <c r="AJ117" s="27"/>
      <c r="AK117" s="27">
        <v>22475678.050000001</v>
      </c>
      <c r="AL117" s="27">
        <f t="shared" ref="AL117" si="449">AK117+AH117+AG117+AC117+AB117</f>
        <v>148014228.4156</v>
      </c>
      <c r="AM117" s="27"/>
      <c r="AN117" s="27">
        <f t="shared" si="437"/>
        <v>285403.53359999997</v>
      </c>
      <c r="AO117" s="27">
        <v>114565.2</v>
      </c>
      <c r="AP117" s="27">
        <v>137379.03</v>
      </c>
      <c r="AQ117" s="27">
        <v>33459.303600000007</v>
      </c>
      <c r="AR117" s="27"/>
      <c r="AS117" s="27">
        <v>383955.76</v>
      </c>
      <c r="AT117" s="27"/>
      <c r="AU117" s="27"/>
      <c r="AV117" s="27"/>
      <c r="AW117" s="27">
        <f t="shared" ref="AW117" si="450">AV117+AS117+AR117+AN117+AM117</f>
        <v>669359.29359999998</v>
      </c>
      <c r="AX117" s="28">
        <f t="shared" si="278"/>
        <v>0</v>
      </c>
      <c r="AY117" s="29">
        <f t="shared" si="279"/>
        <v>103746949.71000001</v>
      </c>
      <c r="AZ117" s="29">
        <f t="shared" si="280"/>
        <v>41400666.43</v>
      </c>
      <c r="BA117" s="29">
        <f t="shared" si="281"/>
        <v>51193182.079999998</v>
      </c>
      <c r="BB117" s="29">
        <f t="shared" si="282"/>
        <v>11153101.200000001</v>
      </c>
      <c r="BC117" s="29">
        <f t="shared" si="283"/>
        <v>0</v>
      </c>
      <c r="BD117" s="29">
        <f t="shared" si="284"/>
        <v>191977881.44</v>
      </c>
      <c r="BE117" s="29">
        <f t="shared" si="285"/>
        <v>0</v>
      </c>
      <c r="BF117" s="29">
        <f t="shared" si="286"/>
        <v>0</v>
      </c>
      <c r="BG117" s="29">
        <f t="shared" si="287"/>
        <v>48127790.260000005</v>
      </c>
      <c r="BH117" s="30">
        <f t="shared" si="296"/>
        <v>343852621.40999997</v>
      </c>
    </row>
    <row r="118" spans="1:60" s="25" customFormat="1" ht="20.399999999999999" customHeight="1" x14ac:dyDescent="0.25">
      <c r="A118" s="13">
        <v>1</v>
      </c>
      <c r="B118" s="20" t="s">
        <v>96</v>
      </c>
      <c r="C118" s="88">
        <v>61</v>
      </c>
      <c r="D118" s="88" t="s">
        <v>97</v>
      </c>
      <c r="E118" s="21" t="s">
        <v>18</v>
      </c>
      <c r="F118" s="21"/>
      <c r="G118" s="21"/>
      <c r="H118" s="21">
        <v>46603</v>
      </c>
      <c r="I118" s="21">
        <v>48382</v>
      </c>
      <c r="J118" s="21">
        <v>19910</v>
      </c>
      <c r="K118" s="21"/>
      <c r="L118" s="21">
        <v>8628</v>
      </c>
      <c r="M118" s="21">
        <v>92</v>
      </c>
      <c r="N118" s="21"/>
      <c r="O118" s="21">
        <v>1010</v>
      </c>
      <c r="P118" s="21"/>
      <c r="Q118" s="21"/>
      <c r="R118" s="21"/>
      <c r="S118" s="21">
        <v>28</v>
      </c>
      <c r="T118" s="21">
        <v>37</v>
      </c>
      <c r="U118" s="21"/>
      <c r="V118" s="21"/>
      <c r="W118" s="21"/>
      <c r="X118" s="21"/>
      <c r="Y118" s="21"/>
      <c r="Z118" s="21"/>
      <c r="AA118" s="21"/>
      <c r="AB118" s="21"/>
      <c r="AC118" s="21"/>
      <c r="AD118" s="21">
        <v>49889</v>
      </c>
      <c r="AE118" s="21">
        <v>51166</v>
      </c>
      <c r="AF118" s="21">
        <v>16580</v>
      </c>
      <c r="AG118" s="21"/>
      <c r="AH118" s="21">
        <v>5956</v>
      </c>
      <c r="AI118" s="21">
        <v>68</v>
      </c>
      <c r="AJ118" s="21"/>
      <c r="AK118" s="21">
        <v>1126</v>
      </c>
      <c r="AL118" s="21"/>
      <c r="AM118" s="21"/>
      <c r="AN118" s="21"/>
      <c r="AO118" s="21">
        <v>358</v>
      </c>
      <c r="AP118" s="21">
        <v>415</v>
      </c>
      <c r="AQ118" s="21">
        <v>110</v>
      </c>
      <c r="AR118" s="21"/>
      <c r="AS118" s="21">
        <v>16</v>
      </c>
      <c r="AT118" s="21"/>
      <c r="AU118" s="21"/>
      <c r="AV118" s="21">
        <v>4</v>
      </c>
      <c r="AW118" s="21"/>
      <c r="AX118" s="22">
        <f t="shared" si="278"/>
        <v>0</v>
      </c>
      <c r="AY118" s="23">
        <f t="shared" si="279"/>
        <v>0</v>
      </c>
      <c r="AZ118" s="23">
        <f t="shared" si="280"/>
        <v>96878</v>
      </c>
      <c r="BA118" s="23">
        <f t="shared" si="281"/>
        <v>100000</v>
      </c>
      <c r="BB118" s="23">
        <f t="shared" si="282"/>
        <v>36600</v>
      </c>
      <c r="BC118" s="23">
        <f t="shared" si="283"/>
        <v>0</v>
      </c>
      <c r="BD118" s="23">
        <f t="shared" si="284"/>
        <v>14600</v>
      </c>
      <c r="BE118" s="23">
        <f t="shared" si="285"/>
        <v>160</v>
      </c>
      <c r="BF118" s="23">
        <f t="shared" si="286"/>
        <v>0</v>
      </c>
      <c r="BG118" s="23">
        <f t="shared" si="287"/>
        <v>2140</v>
      </c>
      <c r="BH118" s="24"/>
    </row>
    <row r="119" spans="1:60" s="33" customFormat="1" ht="17.399999999999999" customHeight="1" x14ac:dyDescent="0.25">
      <c r="A119" s="13">
        <v>1</v>
      </c>
      <c r="B119" s="32"/>
      <c r="C119" s="89"/>
      <c r="D119" s="89"/>
      <c r="E119" s="27" t="s">
        <v>19</v>
      </c>
      <c r="F119" s="27"/>
      <c r="G119" s="27">
        <f t="shared" si="431"/>
        <v>116947530.68799999</v>
      </c>
      <c r="H119" s="27">
        <v>40829348.780000001</v>
      </c>
      <c r="I119" s="27">
        <v>56740982.420000002</v>
      </c>
      <c r="J119" s="27">
        <v>19377199.487999998</v>
      </c>
      <c r="K119" s="27"/>
      <c r="L119" s="27">
        <v>502530167.10000002</v>
      </c>
      <c r="M119" s="27">
        <v>17900700.219999999</v>
      </c>
      <c r="N119" s="27"/>
      <c r="O119" s="27">
        <v>21205641.82</v>
      </c>
      <c r="P119" s="27">
        <f t="shared" ref="P119" si="451">O119+L119+K119+G119+F119</f>
        <v>640683339.60800004</v>
      </c>
      <c r="Q119" s="27"/>
      <c r="R119" s="27">
        <f t="shared" si="433"/>
        <v>66672.73</v>
      </c>
      <c r="S119" s="27">
        <v>26108.19</v>
      </c>
      <c r="T119" s="27">
        <v>40564.54</v>
      </c>
      <c r="U119" s="27"/>
      <c r="V119" s="27"/>
      <c r="W119" s="27"/>
      <c r="X119" s="27"/>
      <c r="Y119" s="27"/>
      <c r="Z119" s="27"/>
      <c r="AA119" s="27">
        <f t="shared" ref="AA119" si="452">Z119+W119+V119+R119+Q119</f>
        <v>66672.73</v>
      </c>
      <c r="AB119" s="27"/>
      <c r="AC119" s="27">
        <f t="shared" si="435"/>
        <v>118252901.32600001</v>
      </c>
      <c r="AD119" s="27">
        <v>43623069.880000003</v>
      </c>
      <c r="AE119" s="27">
        <v>58494038.490000002</v>
      </c>
      <c r="AF119" s="27">
        <v>16135792.955999998</v>
      </c>
      <c r="AG119" s="27"/>
      <c r="AH119" s="27">
        <v>346924379.31999999</v>
      </c>
      <c r="AI119" s="27">
        <v>12751183.720000001</v>
      </c>
      <c r="AJ119" s="27"/>
      <c r="AK119" s="27">
        <v>22701475.48</v>
      </c>
      <c r="AL119" s="27">
        <f t="shared" ref="AL119" si="453">AK119+AH119+AG119+AC119+AB119</f>
        <v>487878756.12600005</v>
      </c>
      <c r="AM119" s="27"/>
      <c r="AN119" s="27">
        <f t="shared" si="437"/>
        <v>898324.09600000002</v>
      </c>
      <c r="AO119" s="27">
        <v>319742.58</v>
      </c>
      <c r="AP119" s="27">
        <v>471721.96</v>
      </c>
      <c r="AQ119" s="27">
        <v>106859.556</v>
      </c>
      <c r="AR119" s="27"/>
      <c r="AS119" s="27">
        <v>850304.85</v>
      </c>
      <c r="AT119" s="27"/>
      <c r="AU119" s="27"/>
      <c r="AV119" s="27">
        <v>87990.22</v>
      </c>
      <c r="AW119" s="27">
        <f t="shared" ref="AW119" si="454">AV119+AS119+AR119+AN119+AM119</f>
        <v>1836619.166</v>
      </c>
      <c r="AX119" s="28">
        <f t="shared" si="278"/>
        <v>0</v>
      </c>
      <c r="AY119" s="29">
        <f t="shared" si="279"/>
        <v>236165428.84</v>
      </c>
      <c r="AZ119" s="29">
        <f t="shared" si="280"/>
        <v>84798269.430000007</v>
      </c>
      <c r="BA119" s="29">
        <f t="shared" si="281"/>
        <v>115747307.41</v>
      </c>
      <c r="BB119" s="29">
        <f t="shared" si="282"/>
        <v>35619852</v>
      </c>
      <c r="BC119" s="29">
        <f t="shared" si="283"/>
        <v>0</v>
      </c>
      <c r="BD119" s="29">
        <f t="shared" si="284"/>
        <v>850304851.26999998</v>
      </c>
      <c r="BE119" s="29">
        <f t="shared" si="285"/>
        <v>30651883.939999998</v>
      </c>
      <c r="BF119" s="29">
        <f t="shared" si="286"/>
        <v>0</v>
      </c>
      <c r="BG119" s="29">
        <f t="shared" si="287"/>
        <v>43995107.519999996</v>
      </c>
      <c r="BH119" s="30">
        <f t="shared" si="296"/>
        <v>1130465387.6299999</v>
      </c>
    </row>
    <row r="120" spans="1:60" s="25" customFormat="1" ht="19.2" customHeight="1" x14ac:dyDescent="0.25">
      <c r="A120" s="13">
        <v>1</v>
      </c>
      <c r="B120" s="20" t="s">
        <v>98</v>
      </c>
      <c r="C120" s="88">
        <v>62</v>
      </c>
      <c r="D120" s="88" t="s">
        <v>99</v>
      </c>
      <c r="E120" s="21" t="s">
        <v>18</v>
      </c>
      <c r="F120" s="21"/>
      <c r="G120" s="21"/>
      <c r="H120" s="21">
        <v>14548</v>
      </c>
      <c r="I120" s="21">
        <v>11064</v>
      </c>
      <c r="J120" s="21">
        <v>2930</v>
      </c>
      <c r="K120" s="21"/>
      <c r="L120" s="21"/>
      <c r="M120" s="21"/>
      <c r="N120" s="21"/>
      <c r="O120" s="21">
        <v>428</v>
      </c>
      <c r="P120" s="21"/>
      <c r="Q120" s="21"/>
      <c r="R120" s="21"/>
      <c r="S120" s="21">
        <v>2</v>
      </c>
      <c r="T120" s="21">
        <v>1</v>
      </c>
      <c r="U120" s="21"/>
      <c r="V120" s="21"/>
      <c r="W120" s="21"/>
      <c r="X120" s="21"/>
      <c r="Y120" s="21"/>
      <c r="Z120" s="21"/>
      <c r="AA120" s="21"/>
      <c r="AB120" s="21"/>
      <c r="AC120" s="21"/>
      <c r="AD120" s="21">
        <v>18287</v>
      </c>
      <c r="AE120" s="21">
        <v>13908</v>
      </c>
      <c r="AF120" s="21">
        <v>3324</v>
      </c>
      <c r="AG120" s="21"/>
      <c r="AH120" s="21"/>
      <c r="AI120" s="21"/>
      <c r="AJ120" s="21"/>
      <c r="AK120" s="21">
        <v>472</v>
      </c>
      <c r="AL120" s="21"/>
      <c r="AM120" s="21"/>
      <c r="AN120" s="21"/>
      <c r="AO120" s="21">
        <v>36</v>
      </c>
      <c r="AP120" s="21">
        <v>27</v>
      </c>
      <c r="AQ120" s="21">
        <v>6</v>
      </c>
      <c r="AR120" s="21"/>
      <c r="AS120" s="21"/>
      <c r="AT120" s="21"/>
      <c r="AU120" s="21"/>
      <c r="AV120" s="21"/>
      <c r="AW120" s="21"/>
      <c r="AX120" s="22">
        <f t="shared" si="278"/>
        <v>0</v>
      </c>
      <c r="AY120" s="23">
        <f t="shared" si="279"/>
        <v>0</v>
      </c>
      <c r="AZ120" s="23">
        <f t="shared" si="280"/>
        <v>32873</v>
      </c>
      <c r="BA120" s="23">
        <f t="shared" si="281"/>
        <v>25000</v>
      </c>
      <c r="BB120" s="23">
        <f t="shared" si="282"/>
        <v>6260</v>
      </c>
      <c r="BC120" s="23">
        <f t="shared" si="283"/>
        <v>0</v>
      </c>
      <c r="BD120" s="23">
        <f t="shared" si="284"/>
        <v>0</v>
      </c>
      <c r="BE120" s="23">
        <f t="shared" si="285"/>
        <v>0</v>
      </c>
      <c r="BF120" s="23">
        <f t="shared" si="286"/>
        <v>0</v>
      </c>
      <c r="BG120" s="23">
        <f t="shared" si="287"/>
        <v>900</v>
      </c>
      <c r="BH120" s="24"/>
    </row>
    <row r="121" spans="1:60" s="33" customFormat="1" ht="18.75" customHeight="1" x14ac:dyDescent="0.25">
      <c r="A121" s="13">
        <v>1</v>
      </c>
      <c r="B121" s="32"/>
      <c r="C121" s="89"/>
      <c r="D121" s="89"/>
      <c r="E121" s="27" t="s">
        <v>19</v>
      </c>
      <c r="F121" s="27"/>
      <c r="G121" s="27">
        <f t="shared" si="431"/>
        <v>34106578.399599999</v>
      </c>
      <c r="H121" s="27">
        <v>12206986.6</v>
      </c>
      <c r="I121" s="27">
        <v>19048368.629999999</v>
      </c>
      <c r="J121" s="27">
        <v>2851223.1695999997</v>
      </c>
      <c r="K121" s="27"/>
      <c r="L121" s="27"/>
      <c r="M121" s="27"/>
      <c r="N121" s="27"/>
      <c r="O121" s="27">
        <v>9062094.0500000007</v>
      </c>
      <c r="P121" s="27">
        <f t="shared" ref="P121" si="455">O121+L121+K121+G121+F121</f>
        <v>43168672.449599996</v>
      </c>
      <c r="Q121" s="27"/>
      <c r="R121" s="27">
        <f t="shared" si="433"/>
        <v>3634.7599999999998</v>
      </c>
      <c r="S121" s="27">
        <v>1419.58</v>
      </c>
      <c r="T121" s="27">
        <v>2215.1799999999998</v>
      </c>
      <c r="U121" s="27"/>
      <c r="V121" s="27"/>
      <c r="W121" s="27"/>
      <c r="X121" s="27"/>
      <c r="Y121" s="27"/>
      <c r="Z121" s="27"/>
      <c r="AA121" s="27">
        <f t="shared" ref="AA121" si="456">Z121+W121+V121+R121+Q121</f>
        <v>3634.7599999999998</v>
      </c>
      <c r="AB121" s="27"/>
      <c r="AC121" s="27">
        <f t="shared" si="435"/>
        <v>42523230.373199999</v>
      </c>
      <c r="AD121" s="27">
        <v>15344263.07</v>
      </c>
      <c r="AE121" s="27">
        <v>23943925.629999999</v>
      </c>
      <c r="AF121" s="27">
        <v>3235041.6732000001</v>
      </c>
      <c r="AG121" s="27"/>
      <c r="AH121" s="27"/>
      <c r="AI121" s="27"/>
      <c r="AJ121" s="27"/>
      <c r="AK121" s="27">
        <v>10137257.75</v>
      </c>
      <c r="AL121" s="27">
        <f t="shared" ref="AL121" si="457">AK121+AH121+AG121+AC121+AB121</f>
        <v>52660488.123199999</v>
      </c>
      <c r="AM121" s="27"/>
      <c r="AN121" s="27">
        <f t="shared" si="437"/>
        <v>82422.447199999995</v>
      </c>
      <c r="AO121" s="27">
        <v>29811.22</v>
      </c>
      <c r="AP121" s="27">
        <v>46518.87</v>
      </c>
      <c r="AQ121" s="27">
        <v>6092.3572000000013</v>
      </c>
      <c r="AR121" s="27"/>
      <c r="AS121" s="27"/>
      <c r="AT121" s="27"/>
      <c r="AU121" s="27"/>
      <c r="AV121" s="27"/>
      <c r="AW121" s="27">
        <f t="shared" ref="AW121" si="458">AV121+AS121+AR121+AN121+AM121</f>
        <v>82422.447199999995</v>
      </c>
      <c r="AX121" s="28">
        <f t="shared" si="278"/>
        <v>0</v>
      </c>
      <c r="AY121" s="29">
        <f t="shared" si="279"/>
        <v>76715865.979999989</v>
      </c>
      <c r="AZ121" s="29">
        <f t="shared" si="280"/>
        <v>27582480.469999999</v>
      </c>
      <c r="BA121" s="29">
        <f t="shared" si="281"/>
        <v>43041028.310000002</v>
      </c>
      <c r="BB121" s="29">
        <f t="shared" si="282"/>
        <v>6092357.1999999993</v>
      </c>
      <c r="BC121" s="29">
        <f t="shared" si="283"/>
        <v>0</v>
      </c>
      <c r="BD121" s="29">
        <f t="shared" si="284"/>
        <v>0</v>
      </c>
      <c r="BE121" s="29">
        <f t="shared" si="285"/>
        <v>0</v>
      </c>
      <c r="BF121" s="29">
        <f t="shared" si="286"/>
        <v>0</v>
      </c>
      <c r="BG121" s="29">
        <f t="shared" si="287"/>
        <v>19199351.800000001</v>
      </c>
      <c r="BH121" s="30">
        <f t="shared" si="296"/>
        <v>95915217.779999986</v>
      </c>
    </row>
    <row r="122" spans="1:60" s="25" customFormat="1" ht="18" customHeight="1" x14ac:dyDescent="0.25">
      <c r="A122" s="13">
        <v>1</v>
      </c>
      <c r="B122" s="20" t="s">
        <v>100</v>
      </c>
      <c r="C122" s="88">
        <v>63</v>
      </c>
      <c r="D122" s="88" t="s">
        <v>101</v>
      </c>
      <c r="E122" s="21" t="s">
        <v>18</v>
      </c>
      <c r="F122" s="21"/>
      <c r="G122" s="21"/>
      <c r="H122" s="21">
        <v>9484</v>
      </c>
      <c r="I122" s="21">
        <v>13102</v>
      </c>
      <c r="J122" s="21"/>
      <c r="K122" s="21"/>
      <c r="L122" s="21"/>
      <c r="M122" s="21"/>
      <c r="N122" s="21"/>
      <c r="O122" s="21"/>
      <c r="P122" s="21"/>
      <c r="Q122" s="21"/>
      <c r="R122" s="21"/>
      <c r="S122" s="21">
        <v>16</v>
      </c>
      <c r="T122" s="21">
        <v>0</v>
      </c>
      <c r="U122" s="21"/>
      <c r="V122" s="21"/>
      <c r="W122" s="21"/>
      <c r="X122" s="21"/>
      <c r="Y122" s="21"/>
      <c r="Z122" s="21"/>
      <c r="AA122" s="21"/>
      <c r="AB122" s="21"/>
      <c r="AC122" s="21"/>
      <c r="AD122" s="21">
        <v>6730</v>
      </c>
      <c r="AE122" s="21">
        <v>8069</v>
      </c>
      <c r="AF122" s="21"/>
      <c r="AG122" s="21"/>
      <c r="AH122" s="21"/>
      <c r="AI122" s="21"/>
      <c r="AJ122" s="21"/>
      <c r="AK122" s="21"/>
      <c r="AL122" s="21"/>
      <c r="AM122" s="21"/>
      <c r="AN122" s="21"/>
      <c r="AO122" s="21">
        <v>66</v>
      </c>
      <c r="AP122" s="21">
        <v>64.294117647059466</v>
      </c>
      <c r="AQ122" s="21"/>
      <c r="AR122" s="21"/>
      <c r="AS122" s="21"/>
      <c r="AT122" s="21"/>
      <c r="AU122" s="21"/>
      <c r="AV122" s="21"/>
      <c r="AW122" s="21"/>
      <c r="AX122" s="22">
        <f t="shared" si="278"/>
        <v>0</v>
      </c>
      <c r="AY122" s="23">
        <f t="shared" si="279"/>
        <v>0</v>
      </c>
      <c r="AZ122" s="23">
        <f t="shared" si="280"/>
        <v>16296</v>
      </c>
      <c r="BA122" s="23">
        <f t="shared" si="281"/>
        <v>21235.294117647059</v>
      </c>
      <c r="BB122" s="23">
        <f t="shared" si="282"/>
        <v>0</v>
      </c>
      <c r="BC122" s="23">
        <f t="shared" si="283"/>
        <v>0</v>
      </c>
      <c r="BD122" s="23">
        <f t="shared" si="284"/>
        <v>0</v>
      </c>
      <c r="BE122" s="23">
        <f t="shared" si="285"/>
        <v>0</v>
      </c>
      <c r="BF122" s="23">
        <f t="shared" si="286"/>
        <v>0</v>
      </c>
      <c r="BG122" s="23">
        <f t="shared" si="287"/>
        <v>0</v>
      </c>
      <c r="BH122" s="24"/>
    </row>
    <row r="123" spans="1:60" s="33" customFormat="1" ht="18" customHeight="1" x14ac:dyDescent="0.25">
      <c r="A123" s="13">
        <v>1</v>
      </c>
      <c r="B123" s="32"/>
      <c r="C123" s="89"/>
      <c r="D123" s="89"/>
      <c r="E123" s="27" t="s">
        <v>19</v>
      </c>
      <c r="F123" s="27"/>
      <c r="G123" s="27">
        <f t="shared" si="431"/>
        <v>32589448.879999999</v>
      </c>
      <c r="H123" s="27">
        <v>6092655.3600000003</v>
      </c>
      <c r="I123" s="27">
        <v>26496793.52</v>
      </c>
      <c r="J123" s="27"/>
      <c r="K123" s="27"/>
      <c r="L123" s="27"/>
      <c r="M123" s="27"/>
      <c r="N123" s="27"/>
      <c r="O123" s="27"/>
      <c r="P123" s="27">
        <f t="shared" ref="P123" si="459">O123+L123+K123+G123+F123</f>
        <v>32589448.879999999</v>
      </c>
      <c r="Q123" s="27"/>
      <c r="R123" s="27">
        <f t="shared" si="433"/>
        <v>10468.48</v>
      </c>
      <c r="S123" s="27">
        <v>10468.48</v>
      </c>
      <c r="T123" s="27">
        <v>0</v>
      </c>
      <c r="U123" s="27"/>
      <c r="V123" s="27"/>
      <c r="W123" s="27"/>
      <c r="X123" s="27"/>
      <c r="Y123" s="27"/>
      <c r="Z123" s="27"/>
      <c r="AA123" s="27">
        <f t="shared" ref="AA123" si="460">Z123+W123+V123+R123+Q123</f>
        <v>10468.48</v>
      </c>
      <c r="AB123" s="27"/>
      <c r="AC123" s="27">
        <f t="shared" si="435"/>
        <v>20642415.039999999</v>
      </c>
      <c r="AD123" s="27">
        <v>4323482.24</v>
      </c>
      <c r="AE123" s="27">
        <v>16318932.800000001</v>
      </c>
      <c r="AF123" s="27"/>
      <c r="AG123" s="27"/>
      <c r="AH123" s="27"/>
      <c r="AI123" s="27"/>
      <c r="AJ123" s="27"/>
      <c r="AK123" s="27"/>
      <c r="AL123" s="27">
        <f t="shared" ref="AL123" si="461">AK123+AH123+AG123+AC123+AB123</f>
        <v>20642415.039999999</v>
      </c>
      <c r="AM123" s="27"/>
      <c r="AN123" s="27">
        <f t="shared" si="437"/>
        <v>170707.59999999998</v>
      </c>
      <c r="AO123" s="27">
        <v>41873.919999999998</v>
      </c>
      <c r="AP123" s="27">
        <v>128833.68</v>
      </c>
      <c r="AQ123" s="27"/>
      <c r="AR123" s="27"/>
      <c r="AS123" s="27"/>
      <c r="AT123" s="27"/>
      <c r="AU123" s="27"/>
      <c r="AV123" s="27"/>
      <c r="AW123" s="27">
        <f t="shared" ref="AW123" si="462">AV123+AS123+AR123+AN123+AM123</f>
        <v>170707.59999999998</v>
      </c>
      <c r="AX123" s="28">
        <f t="shared" si="278"/>
        <v>0</v>
      </c>
      <c r="AY123" s="29">
        <f t="shared" si="279"/>
        <v>53413040</v>
      </c>
      <c r="AZ123" s="29">
        <f t="shared" si="280"/>
        <v>10468480</v>
      </c>
      <c r="BA123" s="29">
        <f t="shared" si="281"/>
        <v>42944560</v>
      </c>
      <c r="BB123" s="29">
        <f t="shared" si="282"/>
        <v>0</v>
      </c>
      <c r="BC123" s="29">
        <f t="shared" si="283"/>
        <v>0</v>
      </c>
      <c r="BD123" s="29">
        <f t="shared" si="284"/>
        <v>0</v>
      </c>
      <c r="BE123" s="29">
        <f t="shared" si="285"/>
        <v>0</v>
      </c>
      <c r="BF123" s="29">
        <f t="shared" si="286"/>
        <v>0</v>
      </c>
      <c r="BG123" s="29">
        <f t="shared" si="287"/>
        <v>0</v>
      </c>
      <c r="BH123" s="30">
        <f t="shared" si="296"/>
        <v>53413040</v>
      </c>
    </row>
    <row r="124" spans="1:60" s="25" customFormat="1" ht="17.25" customHeight="1" x14ac:dyDescent="0.25">
      <c r="A124" s="13">
        <v>1</v>
      </c>
      <c r="B124" s="20" t="s">
        <v>102</v>
      </c>
      <c r="C124" s="88">
        <v>64</v>
      </c>
      <c r="D124" s="88" t="s">
        <v>103</v>
      </c>
      <c r="E124" s="21" t="s">
        <v>18</v>
      </c>
      <c r="F124" s="21"/>
      <c r="G124" s="21"/>
      <c r="H124" s="21">
        <v>833</v>
      </c>
      <c r="I124" s="21">
        <v>17750</v>
      </c>
      <c r="J124" s="21"/>
      <c r="K124" s="21"/>
      <c r="L124" s="21"/>
      <c r="M124" s="21"/>
      <c r="N124" s="21"/>
      <c r="O124" s="21"/>
      <c r="P124" s="21"/>
      <c r="Q124" s="21"/>
      <c r="R124" s="21"/>
      <c r="S124" s="21">
        <v>2</v>
      </c>
      <c r="T124" s="21">
        <v>33</v>
      </c>
      <c r="U124" s="21"/>
      <c r="V124" s="21"/>
      <c r="W124" s="21"/>
      <c r="X124" s="21"/>
      <c r="Y124" s="21"/>
      <c r="Z124" s="21"/>
      <c r="AA124" s="21"/>
      <c r="AB124" s="21"/>
      <c r="AC124" s="21"/>
      <c r="AD124" s="21">
        <v>742</v>
      </c>
      <c r="AE124" s="21">
        <v>15110</v>
      </c>
      <c r="AF124" s="21"/>
      <c r="AG124" s="21"/>
      <c r="AH124" s="21"/>
      <c r="AI124" s="21"/>
      <c r="AJ124" s="21"/>
      <c r="AK124" s="21"/>
      <c r="AL124" s="21"/>
      <c r="AM124" s="21"/>
      <c r="AN124" s="21"/>
      <c r="AO124" s="21">
        <v>19</v>
      </c>
      <c r="AP124" s="21">
        <v>99</v>
      </c>
      <c r="AQ124" s="21"/>
      <c r="AR124" s="21"/>
      <c r="AS124" s="21"/>
      <c r="AT124" s="21"/>
      <c r="AU124" s="21"/>
      <c r="AV124" s="21"/>
      <c r="AW124" s="21"/>
      <c r="AX124" s="22">
        <f t="shared" si="278"/>
        <v>0</v>
      </c>
      <c r="AY124" s="23">
        <f t="shared" si="279"/>
        <v>0</v>
      </c>
      <c r="AZ124" s="23">
        <f t="shared" si="280"/>
        <v>1596</v>
      </c>
      <c r="BA124" s="23">
        <f t="shared" si="281"/>
        <v>32992</v>
      </c>
      <c r="BB124" s="23">
        <f t="shared" si="282"/>
        <v>0</v>
      </c>
      <c r="BC124" s="23">
        <f t="shared" si="283"/>
        <v>0</v>
      </c>
      <c r="BD124" s="23">
        <f t="shared" si="284"/>
        <v>0</v>
      </c>
      <c r="BE124" s="23">
        <f t="shared" si="285"/>
        <v>0</v>
      </c>
      <c r="BF124" s="23">
        <f t="shared" si="286"/>
        <v>0</v>
      </c>
      <c r="BG124" s="23">
        <f t="shared" si="287"/>
        <v>0</v>
      </c>
      <c r="BH124" s="24"/>
    </row>
    <row r="125" spans="1:60" s="33" customFormat="1" ht="15.75" customHeight="1" x14ac:dyDescent="0.25">
      <c r="A125" s="13">
        <v>1</v>
      </c>
      <c r="B125" s="32"/>
      <c r="C125" s="89"/>
      <c r="D125" s="89"/>
      <c r="E125" s="27" t="s">
        <v>19</v>
      </c>
      <c r="F125" s="27"/>
      <c r="G125" s="27">
        <f t="shared" si="431"/>
        <v>36430842.389119998</v>
      </c>
      <c r="H125" s="27">
        <v>535277.17440000002</v>
      </c>
      <c r="I125" s="27">
        <v>35895565.214719996</v>
      </c>
      <c r="J125" s="27"/>
      <c r="K125" s="27"/>
      <c r="L125" s="27"/>
      <c r="M125" s="27"/>
      <c r="N125" s="27"/>
      <c r="O125" s="27"/>
      <c r="P125" s="27">
        <f t="shared" ref="P125" si="463">O125+L125+K125+G125+F125</f>
        <v>36430842.389119998</v>
      </c>
      <c r="Q125" s="27"/>
      <c r="R125" s="27">
        <f t="shared" si="433"/>
        <v>67745.816640000005</v>
      </c>
      <c r="S125" s="27">
        <v>1025.4352000000001</v>
      </c>
      <c r="T125" s="27">
        <v>66720.381439999997</v>
      </c>
      <c r="U125" s="27"/>
      <c r="V125" s="27"/>
      <c r="W125" s="27"/>
      <c r="X125" s="27"/>
      <c r="Y125" s="27"/>
      <c r="Z125" s="27"/>
      <c r="AA125" s="27">
        <f t="shared" ref="AA125" si="464">Z125+W125+V125+R125+Q125</f>
        <v>67745.816640000005</v>
      </c>
      <c r="AB125" s="27"/>
      <c r="AC125" s="27">
        <f t="shared" si="435"/>
        <v>31034762.067519996</v>
      </c>
      <c r="AD125" s="27">
        <v>476827.36799999996</v>
      </c>
      <c r="AE125" s="27">
        <v>30557934.699519996</v>
      </c>
      <c r="AF125" s="27"/>
      <c r="AG125" s="27"/>
      <c r="AH125" s="27"/>
      <c r="AI125" s="27"/>
      <c r="AJ125" s="27"/>
      <c r="AK125" s="27"/>
      <c r="AL125" s="27">
        <f t="shared" ref="AL125" si="465">AK125+AH125+AG125+AC125+AB125</f>
        <v>31034762.067519996</v>
      </c>
      <c r="AM125" s="27"/>
      <c r="AN125" s="27">
        <f t="shared" si="437"/>
        <v>212466.36671999999</v>
      </c>
      <c r="AO125" s="27">
        <v>12305.222400000001</v>
      </c>
      <c r="AP125" s="27">
        <v>200161.14431999999</v>
      </c>
      <c r="AQ125" s="27"/>
      <c r="AR125" s="27"/>
      <c r="AS125" s="27"/>
      <c r="AT125" s="27"/>
      <c r="AU125" s="27"/>
      <c r="AV125" s="27"/>
      <c r="AW125" s="27">
        <f t="shared" ref="AW125" si="466">AV125+AS125+AR125+AN125+AM125</f>
        <v>212466.36671999999</v>
      </c>
      <c r="AX125" s="28">
        <f t="shared" si="278"/>
        <v>0</v>
      </c>
      <c r="AY125" s="29">
        <f t="shared" si="279"/>
        <v>67745816.639999986</v>
      </c>
      <c r="AZ125" s="29">
        <f t="shared" si="280"/>
        <v>1025435.2</v>
      </c>
      <c r="BA125" s="29">
        <f t="shared" si="281"/>
        <v>66720381.43999999</v>
      </c>
      <c r="BB125" s="29">
        <f t="shared" si="282"/>
        <v>0</v>
      </c>
      <c r="BC125" s="29">
        <f t="shared" si="283"/>
        <v>0</v>
      </c>
      <c r="BD125" s="29">
        <f t="shared" si="284"/>
        <v>0</v>
      </c>
      <c r="BE125" s="29">
        <f t="shared" si="285"/>
        <v>0</v>
      </c>
      <c r="BF125" s="29">
        <f t="shared" si="286"/>
        <v>0</v>
      </c>
      <c r="BG125" s="29">
        <f t="shared" si="287"/>
        <v>0</v>
      </c>
      <c r="BH125" s="30">
        <f t="shared" si="296"/>
        <v>67745816.639999986</v>
      </c>
    </row>
    <row r="126" spans="1:60" s="25" customFormat="1" ht="15" customHeight="1" x14ac:dyDescent="0.25">
      <c r="A126" s="13">
        <v>1</v>
      </c>
      <c r="B126" s="20" t="s">
        <v>104</v>
      </c>
      <c r="C126" s="88">
        <v>65</v>
      </c>
      <c r="D126" s="88" t="s">
        <v>105</v>
      </c>
      <c r="E126" s="21" t="s">
        <v>18</v>
      </c>
      <c r="F126" s="21"/>
      <c r="G126" s="21"/>
      <c r="H126" s="21">
        <v>1976</v>
      </c>
      <c r="I126" s="21">
        <v>16380</v>
      </c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>
        <v>609</v>
      </c>
      <c r="AE126" s="21">
        <v>8314</v>
      </c>
      <c r="AF126" s="21"/>
      <c r="AG126" s="21"/>
      <c r="AH126" s="21"/>
      <c r="AI126" s="21"/>
      <c r="AJ126" s="21"/>
      <c r="AK126" s="21"/>
      <c r="AL126" s="21"/>
      <c r="AM126" s="21"/>
      <c r="AN126" s="21"/>
      <c r="AO126" s="21">
        <v>8</v>
      </c>
      <c r="AP126" s="21">
        <v>48.941176470587379</v>
      </c>
      <c r="AQ126" s="21"/>
      <c r="AR126" s="21"/>
      <c r="AS126" s="21"/>
      <c r="AT126" s="21"/>
      <c r="AU126" s="21"/>
      <c r="AV126" s="21"/>
      <c r="AW126" s="21"/>
      <c r="AX126" s="22">
        <f t="shared" si="278"/>
        <v>0</v>
      </c>
      <c r="AY126" s="23">
        <f t="shared" si="279"/>
        <v>0</v>
      </c>
      <c r="AZ126" s="23">
        <f t="shared" si="280"/>
        <v>2593</v>
      </c>
      <c r="BA126" s="23">
        <f t="shared" si="281"/>
        <v>24742.941176470587</v>
      </c>
      <c r="BB126" s="23">
        <f t="shared" si="282"/>
        <v>0</v>
      </c>
      <c r="BC126" s="23">
        <f t="shared" si="283"/>
        <v>0</v>
      </c>
      <c r="BD126" s="23">
        <f t="shared" si="284"/>
        <v>0</v>
      </c>
      <c r="BE126" s="23">
        <f t="shared" si="285"/>
        <v>0</v>
      </c>
      <c r="BF126" s="23">
        <f t="shared" si="286"/>
        <v>0</v>
      </c>
      <c r="BG126" s="23">
        <f t="shared" si="287"/>
        <v>0</v>
      </c>
      <c r="BH126" s="24"/>
    </row>
    <row r="127" spans="1:60" s="33" customFormat="1" ht="15.75" customHeight="1" x14ac:dyDescent="0.25">
      <c r="A127" s="13">
        <v>1</v>
      </c>
      <c r="B127" s="32"/>
      <c r="C127" s="89"/>
      <c r="D127" s="89"/>
      <c r="E127" s="27" t="s">
        <v>19</v>
      </c>
      <c r="F127" s="27"/>
      <c r="G127" s="27">
        <f t="shared" si="431"/>
        <v>34394317.137599997</v>
      </c>
      <c r="H127" s="27">
        <v>1269065.28</v>
      </c>
      <c r="I127" s="27">
        <v>33125251.857599996</v>
      </c>
      <c r="J127" s="27"/>
      <c r="K127" s="27"/>
      <c r="L127" s="27"/>
      <c r="M127" s="27"/>
      <c r="N127" s="27"/>
      <c r="O127" s="27"/>
      <c r="P127" s="27">
        <f t="shared" ref="P127" si="467">O127+L127+K127+G127+F127</f>
        <v>34394317.137599997</v>
      </c>
      <c r="Q127" s="27"/>
      <c r="R127" s="27">
        <f t="shared" si="433"/>
        <v>0</v>
      </c>
      <c r="S127" s="27"/>
      <c r="T127" s="27"/>
      <c r="U127" s="27"/>
      <c r="V127" s="27"/>
      <c r="W127" s="27"/>
      <c r="X127" s="27"/>
      <c r="Y127" s="27"/>
      <c r="Z127" s="27"/>
      <c r="AA127" s="27">
        <f t="shared" ref="AA127" si="468">Z127+W127+V127+R127+Q127</f>
        <v>0</v>
      </c>
      <c r="AB127" s="27"/>
      <c r="AC127" s="27">
        <f t="shared" si="435"/>
        <v>17204195.0528</v>
      </c>
      <c r="AD127" s="27">
        <v>391378.4</v>
      </c>
      <c r="AE127" s="27">
        <v>16812816.652800001</v>
      </c>
      <c r="AF127" s="27"/>
      <c r="AG127" s="27"/>
      <c r="AH127" s="27"/>
      <c r="AI127" s="27"/>
      <c r="AJ127" s="27"/>
      <c r="AK127" s="27"/>
      <c r="AL127" s="27">
        <f t="shared" ref="AL127" si="469">AK127+AH127+AG127+AC127+AB127</f>
        <v>17204195.0528</v>
      </c>
      <c r="AM127" s="27"/>
      <c r="AN127" s="27">
        <f t="shared" si="437"/>
        <v>105072.6096</v>
      </c>
      <c r="AO127" s="27">
        <v>4996.32</v>
      </c>
      <c r="AP127" s="27">
        <v>100076.28959999999</v>
      </c>
      <c r="AQ127" s="27"/>
      <c r="AR127" s="27"/>
      <c r="AS127" s="27"/>
      <c r="AT127" s="27"/>
      <c r="AU127" s="27"/>
      <c r="AV127" s="27"/>
      <c r="AW127" s="27">
        <f t="shared" ref="AW127" si="470">AV127+AS127+AR127+AN127+AM127</f>
        <v>105072.6096</v>
      </c>
      <c r="AX127" s="28">
        <f t="shared" si="278"/>
        <v>0</v>
      </c>
      <c r="AY127" s="29">
        <f t="shared" si="279"/>
        <v>51703584.799999997</v>
      </c>
      <c r="AZ127" s="29">
        <f t="shared" si="280"/>
        <v>1665440</v>
      </c>
      <c r="BA127" s="29">
        <f t="shared" si="281"/>
        <v>50038144.799999997</v>
      </c>
      <c r="BB127" s="29">
        <f t="shared" si="282"/>
        <v>0</v>
      </c>
      <c r="BC127" s="29">
        <f t="shared" si="283"/>
        <v>0</v>
      </c>
      <c r="BD127" s="29">
        <f t="shared" si="284"/>
        <v>0</v>
      </c>
      <c r="BE127" s="29">
        <f t="shared" si="285"/>
        <v>0</v>
      </c>
      <c r="BF127" s="29">
        <f t="shared" si="286"/>
        <v>0</v>
      </c>
      <c r="BG127" s="29">
        <f t="shared" si="287"/>
        <v>0</v>
      </c>
      <c r="BH127" s="30">
        <f t="shared" si="296"/>
        <v>51703584.799999997</v>
      </c>
    </row>
    <row r="128" spans="1:60" s="25" customFormat="1" ht="19.95" customHeight="1" x14ac:dyDescent="0.25">
      <c r="A128" s="13">
        <v>1</v>
      </c>
      <c r="B128" s="20" t="s">
        <v>106</v>
      </c>
      <c r="C128" s="88">
        <v>66</v>
      </c>
      <c r="D128" s="88" t="s">
        <v>107</v>
      </c>
      <c r="E128" s="21" t="s">
        <v>18</v>
      </c>
      <c r="F128" s="21"/>
      <c r="G128" s="21"/>
      <c r="H128" s="69">
        <v>33808</v>
      </c>
      <c r="I128" s="21">
        <v>12328</v>
      </c>
      <c r="J128" s="69">
        <v>264</v>
      </c>
      <c r="K128" s="21"/>
      <c r="L128" s="21">
        <v>5086</v>
      </c>
      <c r="M128" s="21"/>
      <c r="N128" s="21"/>
      <c r="O128" s="21">
        <v>284</v>
      </c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>
        <v>27364</v>
      </c>
      <c r="AE128" s="21">
        <v>10602</v>
      </c>
      <c r="AF128" s="69">
        <v>232</v>
      </c>
      <c r="AG128" s="21"/>
      <c r="AH128" s="21">
        <v>3408</v>
      </c>
      <c r="AI128" s="21"/>
      <c r="AJ128" s="21"/>
      <c r="AK128" s="21">
        <v>206</v>
      </c>
      <c r="AL128" s="21"/>
      <c r="AM128" s="21"/>
      <c r="AN128" s="21"/>
      <c r="AO128" s="69">
        <v>184</v>
      </c>
      <c r="AP128" s="21">
        <v>70</v>
      </c>
      <c r="AQ128" s="69">
        <v>4</v>
      </c>
      <c r="AR128" s="21"/>
      <c r="AS128" s="21">
        <v>26</v>
      </c>
      <c r="AT128" s="21"/>
      <c r="AU128" s="21"/>
      <c r="AV128" s="21"/>
      <c r="AW128" s="21"/>
      <c r="AX128" s="22">
        <f t="shared" si="278"/>
        <v>0</v>
      </c>
      <c r="AY128" s="23">
        <f t="shared" si="279"/>
        <v>0</v>
      </c>
      <c r="AZ128" s="23">
        <f t="shared" si="280"/>
        <v>61356</v>
      </c>
      <c r="BA128" s="23">
        <f t="shared" si="281"/>
        <v>23000</v>
      </c>
      <c r="BB128" s="23">
        <f t="shared" si="282"/>
        <v>500</v>
      </c>
      <c r="BC128" s="23">
        <f t="shared" si="283"/>
        <v>0</v>
      </c>
      <c r="BD128" s="23">
        <f t="shared" si="284"/>
        <v>8520</v>
      </c>
      <c r="BE128" s="23">
        <f t="shared" si="285"/>
        <v>0</v>
      </c>
      <c r="BF128" s="23">
        <f t="shared" si="286"/>
        <v>0</v>
      </c>
      <c r="BG128" s="23">
        <f t="shared" si="287"/>
        <v>490</v>
      </c>
      <c r="BH128" s="24"/>
    </row>
    <row r="129" spans="1:60" s="33" customFormat="1" ht="15" customHeight="1" x14ac:dyDescent="0.25">
      <c r="A129" s="13">
        <v>1</v>
      </c>
      <c r="B129" s="32"/>
      <c r="C129" s="89"/>
      <c r="D129" s="89"/>
      <c r="E129" s="27" t="s">
        <v>19</v>
      </c>
      <c r="F129" s="27"/>
      <c r="G129" s="27">
        <f t="shared" si="431"/>
        <v>51609307.609999999</v>
      </c>
      <c r="H129" s="68">
        <v>24113552.43</v>
      </c>
      <c r="I129" s="27">
        <v>27239798.32</v>
      </c>
      <c r="J129" s="68">
        <v>255956.86</v>
      </c>
      <c r="K129" s="27"/>
      <c r="L129" s="68">
        <v>135257828.51000002</v>
      </c>
      <c r="M129" s="27"/>
      <c r="N129" s="27"/>
      <c r="O129" s="27">
        <v>5838176.5499999998</v>
      </c>
      <c r="P129" s="27">
        <f t="shared" ref="P129" si="471">O129+L129+K129+G129+F129</f>
        <v>192705312.67000002</v>
      </c>
      <c r="Q129" s="27"/>
      <c r="R129" s="27">
        <f t="shared" si="433"/>
        <v>0</v>
      </c>
      <c r="S129" s="27"/>
      <c r="T129" s="27"/>
      <c r="U129" s="27"/>
      <c r="V129" s="27"/>
      <c r="W129" s="27"/>
      <c r="X129" s="27"/>
      <c r="Y129" s="27"/>
      <c r="Z129" s="27"/>
      <c r="AA129" s="27">
        <f t="shared" ref="AA129" si="472">Z129+W129+V129+R129+Q129</f>
        <v>0</v>
      </c>
      <c r="AB129" s="27"/>
      <c r="AC129" s="27">
        <f t="shared" si="435"/>
        <v>43884923.869999997</v>
      </c>
      <c r="AD129" s="68">
        <v>19472184.690000001</v>
      </c>
      <c r="AE129" s="27">
        <v>24185978.920000002</v>
      </c>
      <c r="AF129" s="68">
        <v>226760.26</v>
      </c>
      <c r="AG129" s="27"/>
      <c r="AH129" s="27">
        <v>91377186.090000004</v>
      </c>
      <c r="AI129" s="27"/>
      <c r="AJ129" s="27"/>
      <c r="AK129" s="27">
        <v>4210320.09</v>
      </c>
      <c r="AL129" s="27">
        <f t="shared" ref="AL129" si="473">AK129+AH129+AG129+AC129+AB129</f>
        <v>139472430.05000001</v>
      </c>
      <c r="AM129" s="27"/>
      <c r="AN129" s="27">
        <f t="shared" si="437"/>
        <v>271600.40000000002</v>
      </c>
      <c r="AO129" s="68">
        <v>130574.16</v>
      </c>
      <c r="AP129" s="27">
        <v>137133.35999999999</v>
      </c>
      <c r="AQ129" s="68">
        <v>3892.88</v>
      </c>
      <c r="AR129" s="27"/>
      <c r="AS129" s="27">
        <v>681919.3</v>
      </c>
      <c r="AT129" s="27"/>
      <c r="AU129" s="27"/>
      <c r="AV129" s="27"/>
      <c r="AW129" s="27">
        <f t="shared" ref="AW129" si="474">AV129+AS129+AR129+AN129+AM129</f>
        <v>953519.70000000007</v>
      </c>
      <c r="AX129" s="28">
        <f t="shared" si="278"/>
        <v>0</v>
      </c>
      <c r="AY129" s="29">
        <f t="shared" si="279"/>
        <v>95765831.879999995</v>
      </c>
      <c r="AZ129" s="29">
        <f t="shared" si="280"/>
        <v>43716311.280000001</v>
      </c>
      <c r="BA129" s="29">
        <f t="shared" si="281"/>
        <v>51562910.600000001</v>
      </c>
      <c r="BB129" s="29">
        <f t="shared" si="282"/>
        <v>486610</v>
      </c>
      <c r="BC129" s="29">
        <f t="shared" si="283"/>
        <v>0</v>
      </c>
      <c r="BD129" s="29">
        <f t="shared" si="284"/>
        <v>227316933.90000004</v>
      </c>
      <c r="BE129" s="29">
        <f t="shared" si="285"/>
        <v>0</v>
      </c>
      <c r="BF129" s="29">
        <f t="shared" si="286"/>
        <v>0</v>
      </c>
      <c r="BG129" s="29">
        <f t="shared" si="287"/>
        <v>10048496.640000001</v>
      </c>
      <c r="BH129" s="30">
        <f t="shared" si="296"/>
        <v>333131262.42000002</v>
      </c>
    </row>
    <row r="130" spans="1:60" s="25" customFormat="1" ht="19.2" customHeight="1" x14ac:dyDescent="0.25">
      <c r="A130" s="13">
        <v>1</v>
      </c>
      <c r="B130" s="20" t="s">
        <v>108</v>
      </c>
      <c r="C130" s="88">
        <v>67</v>
      </c>
      <c r="D130" s="88" t="s">
        <v>109</v>
      </c>
      <c r="E130" s="21" t="s">
        <v>18</v>
      </c>
      <c r="F130" s="21"/>
      <c r="G130" s="21"/>
      <c r="H130" s="21">
        <v>15454</v>
      </c>
      <c r="I130" s="21"/>
      <c r="J130" s="21"/>
      <c r="K130" s="21"/>
      <c r="L130" s="21">
        <v>1520</v>
      </c>
      <c r="M130" s="21">
        <v>40</v>
      </c>
      <c r="N130" s="21"/>
      <c r="O130" s="21">
        <v>444</v>
      </c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>
        <v>11890</v>
      </c>
      <c r="AE130" s="21"/>
      <c r="AF130" s="21"/>
      <c r="AG130" s="21"/>
      <c r="AH130" s="21">
        <v>1184</v>
      </c>
      <c r="AI130" s="21">
        <v>24</v>
      </c>
      <c r="AJ130" s="21"/>
      <c r="AK130" s="21">
        <v>392</v>
      </c>
      <c r="AL130" s="21"/>
      <c r="AM130" s="21"/>
      <c r="AN130" s="21"/>
      <c r="AO130" s="21">
        <v>56</v>
      </c>
      <c r="AP130" s="21"/>
      <c r="AQ130" s="21"/>
      <c r="AR130" s="21"/>
      <c r="AS130" s="21">
        <v>4</v>
      </c>
      <c r="AT130" s="21"/>
      <c r="AU130" s="21"/>
      <c r="AV130" s="21">
        <v>4</v>
      </c>
      <c r="AW130" s="21"/>
      <c r="AX130" s="22">
        <f t="shared" si="278"/>
        <v>0</v>
      </c>
      <c r="AY130" s="23">
        <f t="shared" si="279"/>
        <v>0</v>
      </c>
      <c r="AZ130" s="23">
        <f t="shared" si="280"/>
        <v>27400</v>
      </c>
      <c r="BA130" s="23">
        <f t="shared" si="281"/>
        <v>0</v>
      </c>
      <c r="BB130" s="23">
        <f t="shared" si="282"/>
        <v>0</v>
      </c>
      <c r="BC130" s="23">
        <f t="shared" si="283"/>
        <v>0</v>
      </c>
      <c r="BD130" s="23">
        <f t="shared" si="284"/>
        <v>2708</v>
      </c>
      <c r="BE130" s="23">
        <f t="shared" si="285"/>
        <v>64</v>
      </c>
      <c r="BF130" s="23">
        <f t="shared" si="286"/>
        <v>0</v>
      </c>
      <c r="BG130" s="23">
        <f t="shared" si="287"/>
        <v>840</v>
      </c>
      <c r="BH130" s="24"/>
    </row>
    <row r="131" spans="1:60" s="33" customFormat="1" ht="17.25" customHeight="1" x14ac:dyDescent="0.25">
      <c r="A131" s="13">
        <v>1</v>
      </c>
      <c r="B131" s="32"/>
      <c r="C131" s="89"/>
      <c r="D131" s="89"/>
      <c r="E131" s="27" t="s">
        <v>19</v>
      </c>
      <c r="F131" s="27"/>
      <c r="G131" s="27">
        <f t="shared" si="431"/>
        <v>20570560.399999999</v>
      </c>
      <c r="H131" s="27">
        <v>11535011.859999999</v>
      </c>
      <c r="I131" s="27">
        <v>9035548.5399999991</v>
      </c>
      <c r="J131" s="27"/>
      <c r="K131" s="27"/>
      <c r="L131" s="27">
        <v>107281522.98</v>
      </c>
      <c r="M131" s="27">
        <v>5872253.9299999997</v>
      </c>
      <c r="N131" s="27"/>
      <c r="O131" s="27">
        <v>18854521.43</v>
      </c>
      <c r="P131" s="27">
        <f t="shared" ref="P131" si="475">O131+L131+K131+G131+F131</f>
        <v>146706604.81</v>
      </c>
      <c r="Q131" s="27"/>
      <c r="R131" s="27">
        <f t="shared" si="433"/>
        <v>0</v>
      </c>
      <c r="S131" s="27"/>
      <c r="T131" s="27"/>
      <c r="U131" s="27"/>
      <c r="V131" s="27"/>
      <c r="W131" s="27"/>
      <c r="X131" s="27"/>
      <c r="Y131" s="27"/>
      <c r="Z131" s="27"/>
      <c r="AA131" s="27">
        <f t="shared" ref="AA131" si="476">Z131+W131+V131+R131+Q131</f>
        <v>0</v>
      </c>
      <c r="AB131" s="27"/>
      <c r="AC131" s="27">
        <f t="shared" si="435"/>
        <v>15496277.859999999</v>
      </c>
      <c r="AD131" s="27">
        <v>8971584.5500000007</v>
      </c>
      <c r="AE131" s="27">
        <v>6524693.3099999996</v>
      </c>
      <c r="AF131" s="27"/>
      <c r="AG131" s="27"/>
      <c r="AH131" s="27">
        <v>100420495.34999999</v>
      </c>
      <c r="AI131" s="27">
        <v>3288828.64</v>
      </c>
      <c r="AJ131" s="27"/>
      <c r="AK131" s="27">
        <v>25840994.93</v>
      </c>
      <c r="AL131" s="27">
        <f t="shared" ref="AL131" si="477">AK131+AH131+AG131+AC131+AB131</f>
        <v>141757768.13999999</v>
      </c>
      <c r="AM131" s="27"/>
      <c r="AN131" s="27">
        <f t="shared" si="437"/>
        <v>83851.739999999991</v>
      </c>
      <c r="AO131" s="27">
        <v>39983.589999999997</v>
      </c>
      <c r="AP131" s="27">
        <v>43868.15</v>
      </c>
      <c r="AQ131" s="27"/>
      <c r="AR131" s="27"/>
      <c r="AS131" s="27">
        <v>207909.93</v>
      </c>
      <c r="AT131" s="27"/>
      <c r="AU131" s="27"/>
      <c r="AV131" s="27">
        <v>89570.17</v>
      </c>
      <c r="AW131" s="27">
        <f t="shared" ref="AW131" si="478">AV131+AS131+AR131+AN131+AM131</f>
        <v>381331.83999999997</v>
      </c>
      <c r="AX131" s="28">
        <f t="shared" si="278"/>
        <v>0</v>
      </c>
      <c r="AY131" s="29">
        <f t="shared" si="279"/>
        <v>36150690</v>
      </c>
      <c r="AZ131" s="29">
        <f t="shared" si="280"/>
        <v>20546580</v>
      </c>
      <c r="BA131" s="29">
        <f t="shared" si="281"/>
        <v>15604110</v>
      </c>
      <c r="BB131" s="29">
        <f t="shared" si="282"/>
        <v>0</v>
      </c>
      <c r="BC131" s="29">
        <f t="shared" si="283"/>
        <v>0</v>
      </c>
      <c r="BD131" s="29">
        <f t="shared" si="284"/>
        <v>207909928.25999999</v>
      </c>
      <c r="BE131" s="29">
        <f t="shared" si="285"/>
        <v>9161082.5700000003</v>
      </c>
      <c r="BF131" s="29">
        <f t="shared" si="286"/>
        <v>0</v>
      </c>
      <c r="BG131" s="29">
        <f t="shared" si="287"/>
        <v>44785086.530000001</v>
      </c>
      <c r="BH131" s="30">
        <f t="shared" si="296"/>
        <v>288845704.78999996</v>
      </c>
    </row>
    <row r="132" spans="1:60" s="25" customFormat="1" ht="18.75" customHeight="1" x14ac:dyDescent="0.25">
      <c r="A132" s="13">
        <v>1</v>
      </c>
      <c r="B132" s="20" t="s">
        <v>110</v>
      </c>
      <c r="C132" s="88">
        <v>68</v>
      </c>
      <c r="D132" s="88" t="s">
        <v>111</v>
      </c>
      <c r="E132" s="21" t="s">
        <v>18</v>
      </c>
      <c r="F132" s="21"/>
      <c r="G132" s="21"/>
      <c r="H132" s="21">
        <v>110214</v>
      </c>
      <c r="I132" s="21">
        <v>40737</v>
      </c>
      <c r="J132" s="21">
        <v>15481</v>
      </c>
      <c r="K132" s="21"/>
      <c r="L132" s="21">
        <v>2074</v>
      </c>
      <c r="M132" s="21"/>
      <c r="N132" s="21"/>
      <c r="O132" s="21">
        <v>620</v>
      </c>
      <c r="P132" s="21"/>
      <c r="Q132" s="21"/>
      <c r="R132" s="21"/>
      <c r="S132" s="21">
        <v>22</v>
      </c>
      <c r="T132" s="21">
        <v>8</v>
      </c>
      <c r="U132" s="21"/>
      <c r="V132" s="21"/>
      <c r="W132" s="21"/>
      <c r="X132" s="21"/>
      <c r="Y132" s="21"/>
      <c r="Z132" s="21"/>
      <c r="AA132" s="21"/>
      <c r="AB132" s="21"/>
      <c r="AC132" s="21"/>
      <c r="AD132" s="21">
        <v>65641</v>
      </c>
      <c r="AE132" s="21">
        <v>24262</v>
      </c>
      <c r="AF132" s="21">
        <v>11066</v>
      </c>
      <c r="AG132" s="21"/>
      <c r="AH132" s="21">
        <v>936</v>
      </c>
      <c r="AI132" s="21"/>
      <c r="AJ132" s="21"/>
      <c r="AK132" s="21">
        <v>432</v>
      </c>
      <c r="AL132" s="21"/>
      <c r="AM132" s="21"/>
      <c r="AN132" s="21"/>
      <c r="AO132" s="21">
        <v>519</v>
      </c>
      <c r="AP132" s="21">
        <v>193</v>
      </c>
      <c r="AQ132" s="21">
        <v>53</v>
      </c>
      <c r="AR132" s="21"/>
      <c r="AS132" s="21">
        <v>8</v>
      </c>
      <c r="AT132" s="21"/>
      <c r="AU132" s="21"/>
      <c r="AV132" s="21"/>
      <c r="AW132" s="21"/>
      <c r="AX132" s="22">
        <f t="shared" si="278"/>
        <v>0</v>
      </c>
      <c r="AY132" s="23">
        <f t="shared" si="279"/>
        <v>0</v>
      </c>
      <c r="AZ132" s="23">
        <f t="shared" si="280"/>
        <v>176396</v>
      </c>
      <c r="BA132" s="23">
        <f t="shared" si="281"/>
        <v>65200</v>
      </c>
      <c r="BB132" s="23">
        <f t="shared" si="282"/>
        <v>26600</v>
      </c>
      <c r="BC132" s="23">
        <f t="shared" si="283"/>
        <v>0</v>
      </c>
      <c r="BD132" s="23">
        <f t="shared" si="284"/>
        <v>3018</v>
      </c>
      <c r="BE132" s="23">
        <f t="shared" si="285"/>
        <v>0</v>
      </c>
      <c r="BF132" s="23">
        <f t="shared" si="286"/>
        <v>0</v>
      </c>
      <c r="BG132" s="23">
        <f t="shared" si="287"/>
        <v>1052</v>
      </c>
      <c r="BH132" s="24"/>
    </row>
    <row r="133" spans="1:60" s="33" customFormat="1" ht="18" customHeight="1" x14ac:dyDescent="0.25">
      <c r="A133" s="13">
        <v>1</v>
      </c>
      <c r="B133" s="32"/>
      <c r="C133" s="89"/>
      <c r="D133" s="89"/>
      <c r="E133" s="27" t="s">
        <v>19</v>
      </c>
      <c r="F133" s="27"/>
      <c r="G133" s="27">
        <f t="shared" si="431"/>
        <v>194341804.44400001</v>
      </c>
      <c r="H133" s="27">
        <v>85966911.359999999</v>
      </c>
      <c r="I133" s="27">
        <v>93308279.620000005</v>
      </c>
      <c r="J133" s="27">
        <v>15066613.464000002</v>
      </c>
      <c r="K133" s="27"/>
      <c r="L133" s="27">
        <v>130338382.01000001</v>
      </c>
      <c r="M133" s="27"/>
      <c r="N133" s="27"/>
      <c r="O133" s="27">
        <v>19904389.84</v>
      </c>
      <c r="P133" s="27">
        <f t="shared" ref="P133" si="479">O133+L133+K133+G133+F133</f>
        <v>344584576.29400003</v>
      </c>
      <c r="Q133" s="27"/>
      <c r="R133" s="27">
        <f t="shared" si="433"/>
        <v>33559.35</v>
      </c>
      <c r="S133" s="27">
        <v>16074.67</v>
      </c>
      <c r="T133" s="27">
        <v>17484.68</v>
      </c>
      <c r="U133" s="27"/>
      <c r="V133" s="27"/>
      <c r="W133" s="27"/>
      <c r="X133" s="27"/>
      <c r="Y133" s="27"/>
      <c r="Z133" s="27"/>
      <c r="AA133" s="27">
        <f t="shared" ref="AA133" si="480">Z133+W133+V133+R133+Q133</f>
        <v>33559.35</v>
      </c>
      <c r="AB133" s="27"/>
      <c r="AC133" s="27">
        <f t="shared" si="435"/>
        <v>120746710.40200001</v>
      </c>
      <c r="AD133" s="27">
        <v>50235573.5</v>
      </c>
      <c r="AE133" s="27">
        <v>59741873.670000002</v>
      </c>
      <c r="AF133" s="27">
        <v>10769263.232000001</v>
      </c>
      <c r="AG133" s="27"/>
      <c r="AH133" s="27">
        <v>54169001.32</v>
      </c>
      <c r="AI133" s="27"/>
      <c r="AJ133" s="27"/>
      <c r="AK133" s="27">
        <v>14120208.18</v>
      </c>
      <c r="AL133" s="27">
        <f t="shared" ref="AL133" si="481">AK133+AH133+AG133+AC133+AB133</f>
        <v>189035919.90200001</v>
      </c>
      <c r="AM133" s="27"/>
      <c r="AN133" s="27">
        <f t="shared" si="437"/>
        <v>872282.00399999996</v>
      </c>
      <c r="AO133" s="27">
        <v>388744.47</v>
      </c>
      <c r="AP133" s="27">
        <v>431762.23</v>
      </c>
      <c r="AQ133" s="27">
        <v>51775.304000000004</v>
      </c>
      <c r="AR133" s="27"/>
      <c r="AS133" s="27">
        <v>369754.28</v>
      </c>
      <c r="AT133" s="27"/>
      <c r="AU133" s="27"/>
      <c r="AV133" s="27"/>
      <c r="AW133" s="27">
        <f t="shared" ref="AW133" si="482">AV133+AS133+AR133+AN133+AM133</f>
        <v>1242036.284</v>
      </c>
      <c r="AX133" s="28">
        <f t="shared" si="278"/>
        <v>0</v>
      </c>
      <c r="AY133" s="29">
        <f t="shared" si="279"/>
        <v>315994356.19999999</v>
      </c>
      <c r="AZ133" s="29">
        <f t="shared" si="280"/>
        <v>136607304</v>
      </c>
      <c r="BA133" s="29">
        <f t="shared" si="281"/>
        <v>153499400.19999999</v>
      </c>
      <c r="BB133" s="29">
        <f t="shared" si="282"/>
        <v>25887652</v>
      </c>
      <c r="BC133" s="29">
        <f t="shared" si="283"/>
        <v>0</v>
      </c>
      <c r="BD133" s="29">
        <f t="shared" si="284"/>
        <v>184877137.61000001</v>
      </c>
      <c r="BE133" s="29">
        <f t="shared" si="285"/>
        <v>0</v>
      </c>
      <c r="BF133" s="29">
        <f t="shared" si="286"/>
        <v>0</v>
      </c>
      <c r="BG133" s="29">
        <f t="shared" si="287"/>
        <v>34024598.019999996</v>
      </c>
      <c r="BH133" s="30">
        <f t="shared" si="296"/>
        <v>534896091.82999998</v>
      </c>
    </row>
    <row r="134" spans="1:60" s="25" customFormat="1" ht="17.25" customHeight="1" x14ac:dyDescent="0.25">
      <c r="A134" s="13">
        <v>1</v>
      </c>
      <c r="B134" s="20" t="s">
        <v>112</v>
      </c>
      <c r="C134" s="88">
        <v>69</v>
      </c>
      <c r="D134" s="88" t="s">
        <v>113</v>
      </c>
      <c r="E134" s="21" t="s">
        <v>18</v>
      </c>
      <c r="F134" s="21"/>
      <c r="G134" s="21"/>
      <c r="H134" s="21">
        <v>3458</v>
      </c>
      <c r="I134" s="21">
        <v>3549</v>
      </c>
      <c r="J134" s="21">
        <v>75</v>
      </c>
      <c r="K134" s="21"/>
      <c r="L134" s="21">
        <v>28</v>
      </c>
      <c r="M134" s="21"/>
      <c r="N134" s="21"/>
      <c r="O134" s="21">
        <v>138</v>
      </c>
      <c r="P134" s="21"/>
      <c r="Q134" s="21"/>
      <c r="R134" s="21"/>
      <c r="S134" s="21">
        <v>10</v>
      </c>
      <c r="T134" s="21">
        <v>10</v>
      </c>
      <c r="U134" s="21"/>
      <c r="V134" s="21"/>
      <c r="W134" s="21"/>
      <c r="X134" s="21"/>
      <c r="Y134" s="21"/>
      <c r="Z134" s="21"/>
      <c r="AA134" s="21"/>
      <c r="AB134" s="21"/>
      <c r="AC134" s="21"/>
      <c r="AD134" s="21">
        <v>7452</v>
      </c>
      <c r="AE134" s="21">
        <v>7647</v>
      </c>
      <c r="AF134" s="21">
        <v>125</v>
      </c>
      <c r="AG134" s="21"/>
      <c r="AH134" s="21">
        <v>56</v>
      </c>
      <c r="AI134" s="21"/>
      <c r="AJ134" s="21"/>
      <c r="AK134" s="21">
        <v>172</v>
      </c>
      <c r="AL134" s="21"/>
      <c r="AM134" s="21"/>
      <c r="AN134" s="21"/>
      <c r="AO134" s="21">
        <v>35</v>
      </c>
      <c r="AP134" s="21">
        <v>36</v>
      </c>
      <c r="AQ134" s="21"/>
      <c r="AR134" s="21"/>
      <c r="AS134" s="21"/>
      <c r="AT134" s="21"/>
      <c r="AU134" s="21"/>
      <c r="AV134" s="21"/>
      <c r="AW134" s="21"/>
      <c r="AX134" s="22">
        <f t="shared" si="278"/>
        <v>0</v>
      </c>
      <c r="AY134" s="23">
        <f t="shared" si="279"/>
        <v>0</v>
      </c>
      <c r="AZ134" s="23">
        <f t="shared" si="280"/>
        <v>10955</v>
      </c>
      <c r="BA134" s="23">
        <f t="shared" si="281"/>
        <v>11242</v>
      </c>
      <c r="BB134" s="23">
        <f t="shared" si="282"/>
        <v>200</v>
      </c>
      <c r="BC134" s="23">
        <f t="shared" si="283"/>
        <v>0</v>
      </c>
      <c r="BD134" s="23">
        <f t="shared" si="284"/>
        <v>84</v>
      </c>
      <c r="BE134" s="23">
        <f t="shared" si="285"/>
        <v>0</v>
      </c>
      <c r="BF134" s="23">
        <f t="shared" si="286"/>
        <v>0</v>
      </c>
      <c r="BG134" s="23">
        <f t="shared" si="287"/>
        <v>310</v>
      </c>
      <c r="BH134" s="24"/>
    </row>
    <row r="135" spans="1:60" s="33" customFormat="1" ht="14.25" customHeight="1" x14ac:dyDescent="0.25">
      <c r="A135" s="13">
        <v>1</v>
      </c>
      <c r="B135" s="34"/>
      <c r="C135" s="89"/>
      <c r="D135" s="89"/>
      <c r="E135" s="27" t="s">
        <v>19</v>
      </c>
      <c r="F135" s="27"/>
      <c r="G135" s="27">
        <f t="shared" si="431"/>
        <v>5727144.0159999998</v>
      </c>
      <c r="H135" s="27">
        <v>2389841.39</v>
      </c>
      <c r="I135" s="27">
        <v>3264505.77</v>
      </c>
      <c r="J135" s="27">
        <v>72796.856</v>
      </c>
      <c r="K135" s="27"/>
      <c r="L135" s="27">
        <v>941841.34</v>
      </c>
      <c r="M135" s="27"/>
      <c r="N135" s="27"/>
      <c r="O135" s="27">
        <v>2829758.41</v>
      </c>
      <c r="P135" s="27">
        <f t="shared" ref="P135" si="483">O135+L135+K135+G135+F135</f>
        <v>9498743.7659999989</v>
      </c>
      <c r="Q135" s="27"/>
      <c r="R135" s="27">
        <f t="shared" si="433"/>
        <v>16365.689999999999</v>
      </c>
      <c r="S135" s="27">
        <v>6917.05</v>
      </c>
      <c r="T135" s="27">
        <v>9448.64</v>
      </c>
      <c r="U135" s="27"/>
      <c r="V135" s="27"/>
      <c r="W135" s="27"/>
      <c r="X135" s="27"/>
      <c r="Y135" s="27"/>
      <c r="Z135" s="27"/>
      <c r="AA135" s="27">
        <f t="shared" ref="AA135" si="484">Z135+W135+V135+R135+Q135</f>
        <v>16365.689999999999</v>
      </c>
      <c r="AB135" s="27"/>
      <c r="AC135" s="27">
        <f t="shared" si="435"/>
        <v>12306106.083999999</v>
      </c>
      <c r="AD135" s="27">
        <v>5149745.05</v>
      </c>
      <c r="AE135" s="27">
        <v>7034513.8899999997</v>
      </c>
      <c r="AF135" s="27">
        <v>121847.144</v>
      </c>
      <c r="AG135" s="27"/>
      <c r="AH135" s="27">
        <v>1828280.25</v>
      </c>
      <c r="AI135" s="27"/>
      <c r="AJ135" s="27"/>
      <c r="AK135" s="27">
        <v>3486666.61</v>
      </c>
      <c r="AL135" s="27">
        <f t="shared" ref="AL135" si="485">AK135+AH135+AG135+AC135+AB135</f>
        <v>17621052.943999998</v>
      </c>
      <c r="AM135" s="27"/>
      <c r="AN135" s="27">
        <f t="shared" si="437"/>
        <v>57279.93</v>
      </c>
      <c r="AO135" s="27">
        <v>24209.68</v>
      </c>
      <c r="AP135" s="27">
        <v>33070.25</v>
      </c>
      <c r="AQ135" s="27"/>
      <c r="AR135" s="27"/>
      <c r="AS135" s="27"/>
      <c r="AT135" s="27"/>
      <c r="AU135" s="27"/>
      <c r="AV135" s="27"/>
      <c r="AW135" s="27">
        <f t="shared" ref="AW135" si="486">AV135+AS135+AR135+AN135+AM135</f>
        <v>57279.93</v>
      </c>
      <c r="AX135" s="28">
        <f t="shared" si="278"/>
        <v>0</v>
      </c>
      <c r="AY135" s="29">
        <f t="shared" si="279"/>
        <v>18106895.719999999</v>
      </c>
      <c r="AZ135" s="29">
        <f t="shared" si="280"/>
        <v>7570713.1699999999</v>
      </c>
      <c r="BA135" s="29">
        <f t="shared" si="281"/>
        <v>10341538.549999999</v>
      </c>
      <c r="BB135" s="29">
        <f t="shared" si="282"/>
        <v>194644</v>
      </c>
      <c r="BC135" s="29">
        <f t="shared" si="283"/>
        <v>0</v>
      </c>
      <c r="BD135" s="29">
        <f t="shared" si="284"/>
        <v>2770121.59</v>
      </c>
      <c r="BE135" s="29">
        <f t="shared" si="285"/>
        <v>0</v>
      </c>
      <c r="BF135" s="29">
        <f t="shared" si="286"/>
        <v>0</v>
      </c>
      <c r="BG135" s="29">
        <f t="shared" si="287"/>
        <v>6316425.0199999996</v>
      </c>
      <c r="BH135" s="30">
        <f t="shared" si="296"/>
        <v>27193442.329999998</v>
      </c>
    </row>
    <row r="136" spans="1:60" s="25" customFormat="1" ht="17.25" customHeight="1" x14ac:dyDescent="0.25">
      <c r="A136" s="13">
        <v>1</v>
      </c>
      <c r="B136" s="35" t="s">
        <v>114</v>
      </c>
      <c r="C136" s="88">
        <v>70</v>
      </c>
      <c r="D136" s="88" t="s">
        <v>115</v>
      </c>
      <c r="E136" s="21" t="s">
        <v>18</v>
      </c>
      <c r="F136" s="21"/>
      <c r="G136" s="21"/>
      <c r="H136" s="21">
        <v>18247</v>
      </c>
      <c r="I136" s="21">
        <v>7550</v>
      </c>
      <c r="J136" s="21">
        <v>1686</v>
      </c>
      <c r="K136" s="21"/>
      <c r="L136" s="21">
        <v>650</v>
      </c>
      <c r="M136" s="21">
        <v>8</v>
      </c>
      <c r="N136" s="21"/>
      <c r="O136" s="21">
        <v>904</v>
      </c>
      <c r="P136" s="21"/>
      <c r="Q136" s="21"/>
      <c r="R136" s="21"/>
      <c r="S136" s="21">
        <v>6</v>
      </c>
      <c r="T136" s="21">
        <v>3</v>
      </c>
      <c r="U136" s="21"/>
      <c r="V136" s="21"/>
      <c r="W136" s="21"/>
      <c r="X136" s="21"/>
      <c r="Y136" s="21"/>
      <c r="Z136" s="21"/>
      <c r="AA136" s="21"/>
      <c r="AB136" s="21"/>
      <c r="AC136" s="21"/>
      <c r="AD136" s="21">
        <v>15503</v>
      </c>
      <c r="AE136" s="21">
        <v>6414</v>
      </c>
      <c r="AF136" s="21">
        <v>1305</v>
      </c>
      <c r="AG136" s="21"/>
      <c r="AH136" s="21">
        <v>444</v>
      </c>
      <c r="AI136" s="21">
        <v>4</v>
      </c>
      <c r="AJ136" s="21"/>
      <c r="AK136" s="21">
        <v>652</v>
      </c>
      <c r="AL136" s="21"/>
      <c r="AM136" s="21"/>
      <c r="AN136" s="21"/>
      <c r="AO136" s="21">
        <v>97</v>
      </c>
      <c r="AP136" s="21">
        <v>39</v>
      </c>
      <c r="AQ136" s="21">
        <v>9</v>
      </c>
      <c r="AR136" s="21"/>
      <c r="AS136" s="21">
        <v>4</v>
      </c>
      <c r="AT136" s="21"/>
      <c r="AU136" s="21"/>
      <c r="AV136" s="21">
        <v>4</v>
      </c>
      <c r="AW136" s="21"/>
      <c r="AX136" s="22">
        <f t="shared" si="278"/>
        <v>0</v>
      </c>
      <c r="AY136" s="23">
        <f t="shared" si="279"/>
        <v>0</v>
      </c>
      <c r="AZ136" s="23">
        <f t="shared" si="280"/>
        <v>33853</v>
      </c>
      <c r="BA136" s="23">
        <f t="shared" si="281"/>
        <v>14006</v>
      </c>
      <c r="BB136" s="23">
        <f t="shared" si="282"/>
        <v>3000</v>
      </c>
      <c r="BC136" s="23">
        <f t="shared" si="283"/>
        <v>0</v>
      </c>
      <c r="BD136" s="23">
        <f t="shared" si="284"/>
        <v>1098</v>
      </c>
      <c r="BE136" s="23">
        <f t="shared" si="285"/>
        <v>12</v>
      </c>
      <c r="BF136" s="23">
        <f t="shared" si="286"/>
        <v>0</v>
      </c>
      <c r="BG136" s="23">
        <f t="shared" si="287"/>
        <v>1560</v>
      </c>
      <c r="BH136" s="24"/>
    </row>
    <row r="137" spans="1:60" s="33" customFormat="1" ht="16.5" customHeight="1" x14ac:dyDescent="0.25">
      <c r="A137" s="13">
        <v>1</v>
      </c>
      <c r="B137" s="34"/>
      <c r="C137" s="89"/>
      <c r="D137" s="89"/>
      <c r="E137" s="27" t="s">
        <v>19</v>
      </c>
      <c r="F137" s="27"/>
      <c r="G137" s="27">
        <f t="shared" si="431"/>
        <v>32063905.479999997</v>
      </c>
      <c r="H137" s="27">
        <v>17040830.699999999</v>
      </c>
      <c r="I137" s="27">
        <v>13382225.859999999</v>
      </c>
      <c r="J137" s="27">
        <v>1640848.92</v>
      </c>
      <c r="K137" s="27"/>
      <c r="L137" s="27">
        <v>25399872</v>
      </c>
      <c r="M137" s="27">
        <v>1229570.8500000001</v>
      </c>
      <c r="N137" s="27"/>
      <c r="O137" s="27">
        <v>18080374.800000001</v>
      </c>
      <c r="P137" s="27">
        <f t="shared" ref="P137" si="487">O137+L137+K137+G137+F137</f>
        <v>75544152.280000001</v>
      </c>
      <c r="Q137" s="27"/>
      <c r="R137" s="27">
        <f t="shared" si="433"/>
        <v>10247.77</v>
      </c>
      <c r="S137" s="27">
        <v>5740.07</v>
      </c>
      <c r="T137" s="27">
        <v>4507.7</v>
      </c>
      <c r="U137" s="27"/>
      <c r="V137" s="27"/>
      <c r="W137" s="27"/>
      <c r="X137" s="27"/>
      <c r="Y137" s="27"/>
      <c r="Z137" s="27"/>
      <c r="AA137" s="27">
        <f t="shared" ref="AA137" si="488">Z137+W137+V137+R137+Q137</f>
        <v>10247.77</v>
      </c>
      <c r="AB137" s="27"/>
      <c r="AC137" s="27">
        <f t="shared" si="435"/>
        <v>27117480.950000003</v>
      </c>
      <c r="AD137" s="27">
        <v>14477889.76</v>
      </c>
      <c r="AE137" s="27">
        <v>11369539.09</v>
      </c>
      <c r="AF137" s="27">
        <v>1270052.1000000001</v>
      </c>
      <c r="AG137" s="27"/>
      <c r="AH137" s="27">
        <v>16666028.970000001</v>
      </c>
      <c r="AI137" s="27">
        <v>350854.41</v>
      </c>
      <c r="AJ137" s="27"/>
      <c r="AK137" s="27">
        <v>12839236.99</v>
      </c>
      <c r="AL137" s="27">
        <f t="shared" ref="AL137" si="489">AK137+AH137+AG137+AC137+AB137</f>
        <v>56622746.910000004</v>
      </c>
      <c r="AM137" s="27"/>
      <c r="AN137" s="27">
        <f t="shared" si="437"/>
        <v>170161.30000000002</v>
      </c>
      <c r="AO137" s="27">
        <v>90406.09</v>
      </c>
      <c r="AP137" s="27">
        <v>70996.23</v>
      </c>
      <c r="AQ137" s="27">
        <v>8758.98</v>
      </c>
      <c r="AR137" s="27"/>
      <c r="AS137" s="27">
        <v>126577.44</v>
      </c>
      <c r="AT137" s="27"/>
      <c r="AU137" s="27"/>
      <c r="AV137" s="27">
        <v>93037.95</v>
      </c>
      <c r="AW137" s="27">
        <f t="shared" ref="AW137" si="490">AV137+AS137+AR137+AN137+AM137</f>
        <v>389776.69000000006</v>
      </c>
      <c r="AX137" s="28">
        <f t="shared" si="278"/>
        <v>0</v>
      </c>
      <c r="AY137" s="29">
        <f t="shared" si="279"/>
        <v>59361795.5</v>
      </c>
      <c r="AZ137" s="29">
        <f t="shared" si="280"/>
        <v>31614866.619999997</v>
      </c>
      <c r="BA137" s="29">
        <f t="shared" si="281"/>
        <v>24827268.879999999</v>
      </c>
      <c r="BB137" s="29">
        <f t="shared" si="282"/>
        <v>2919660</v>
      </c>
      <c r="BC137" s="29">
        <f t="shared" si="283"/>
        <v>0</v>
      </c>
      <c r="BD137" s="29">
        <f t="shared" si="284"/>
        <v>42192478.409999996</v>
      </c>
      <c r="BE137" s="29">
        <f t="shared" si="285"/>
        <v>1580425.26</v>
      </c>
      <c r="BF137" s="29">
        <f t="shared" si="286"/>
        <v>0</v>
      </c>
      <c r="BG137" s="29">
        <f t="shared" si="287"/>
        <v>31012649.740000002</v>
      </c>
      <c r="BH137" s="30">
        <f t="shared" si="296"/>
        <v>132566923.65000001</v>
      </c>
    </row>
    <row r="138" spans="1:60" s="25" customFormat="1" ht="18" customHeight="1" x14ac:dyDescent="0.25">
      <c r="A138" s="13">
        <v>1</v>
      </c>
      <c r="B138" s="35"/>
      <c r="C138" s="88">
        <v>71</v>
      </c>
      <c r="D138" s="88" t="s">
        <v>116</v>
      </c>
      <c r="E138" s="21" t="s">
        <v>18</v>
      </c>
      <c r="F138" s="21">
        <v>44728</v>
      </c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>
        <v>20</v>
      </c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>
        <v>36056</v>
      </c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>
        <v>236</v>
      </c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2">
        <f t="shared" ref="AX138:AX201" si="491">AM138+AB138+Q138+F138</f>
        <v>81040</v>
      </c>
      <c r="AY138" s="23">
        <f t="shared" ref="AY138:AY201" si="492">AN138+AC138+R138+G138</f>
        <v>0</v>
      </c>
      <c r="AZ138" s="23">
        <f t="shared" ref="AZ138:AZ201" si="493">AO138+AD138+S138+H138</f>
        <v>0</v>
      </c>
      <c r="BA138" s="23">
        <f t="shared" ref="BA138:BA201" si="494">AP138+AE138+T138+I138</f>
        <v>0</v>
      </c>
      <c r="BB138" s="23">
        <f t="shared" ref="BB138:BB201" si="495">AQ138+AF138+U138+J138</f>
        <v>0</v>
      </c>
      <c r="BC138" s="23">
        <f t="shared" ref="BC138:BC201" si="496">AR138+AG138+V138+K138</f>
        <v>0</v>
      </c>
      <c r="BD138" s="23">
        <f t="shared" ref="BD138:BD201" si="497">AS138+AH138+W138+L138</f>
        <v>0</v>
      </c>
      <c r="BE138" s="23">
        <f t="shared" ref="BE138:BE201" si="498">AT138+AI138+X138+M138</f>
        <v>0</v>
      </c>
      <c r="BF138" s="23">
        <f t="shared" ref="BF138:BF201" si="499">AU138+AJ138+Y138+N138</f>
        <v>0</v>
      </c>
      <c r="BG138" s="23">
        <f t="shared" ref="BG138:BG201" si="500">AV138+AK138+Z138+O138</f>
        <v>0</v>
      </c>
      <c r="BH138" s="24"/>
    </row>
    <row r="139" spans="1:60" s="33" customFormat="1" ht="18" customHeight="1" x14ac:dyDescent="0.25">
      <c r="A139" s="13">
        <v>1</v>
      </c>
      <c r="B139" s="34"/>
      <c r="C139" s="89"/>
      <c r="D139" s="89"/>
      <c r="E139" s="27" t="s">
        <v>19</v>
      </c>
      <c r="F139" s="27">
        <v>208430895.19999999</v>
      </c>
      <c r="G139" s="27">
        <f t="shared" si="431"/>
        <v>0</v>
      </c>
      <c r="H139" s="27"/>
      <c r="I139" s="27"/>
      <c r="J139" s="27"/>
      <c r="K139" s="27"/>
      <c r="L139" s="27"/>
      <c r="M139" s="27"/>
      <c r="N139" s="27"/>
      <c r="O139" s="27"/>
      <c r="P139" s="27">
        <f t="shared" ref="P139" si="501">O139+L139+K139+G139+F139</f>
        <v>208430895.19999999</v>
      </c>
      <c r="Q139" s="27">
        <v>93958.84</v>
      </c>
      <c r="R139" s="27">
        <f t="shared" si="433"/>
        <v>0</v>
      </c>
      <c r="S139" s="27"/>
      <c r="T139" s="27"/>
      <c r="U139" s="27"/>
      <c r="V139" s="27"/>
      <c r="W139" s="27"/>
      <c r="X139" s="27"/>
      <c r="Y139" s="27"/>
      <c r="Z139" s="27"/>
      <c r="AA139" s="27">
        <f t="shared" ref="AA139" si="502">Z139+W139+V139+R139+Q139</f>
        <v>93958.84</v>
      </c>
      <c r="AB139" s="27">
        <v>168019524.80000001</v>
      </c>
      <c r="AC139" s="27">
        <f t="shared" si="435"/>
        <v>0</v>
      </c>
      <c r="AD139" s="27"/>
      <c r="AE139" s="27"/>
      <c r="AF139" s="27"/>
      <c r="AG139" s="27"/>
      <c r="AH139" s="27"/>
      <c r="AI139" s="27"/>
      <c r="AJ139" s="27"/>
      <c r="AK139" s="27"/>
      <c r="AL139" s="27">
        <f t="shared" ref="AL139" si="503">AK139+AH139+AG139+AC139+AB139</f>
        <v>168019524.80000001</v>
      </c>
      <c r="AM139" s="27">
        <v>1095680.6399999999</v>
      </c>
      <c r="AN139" s="27">
        <f t="shared" si="437"/>
        <v>0</v>
      </c>
      <c r="AO139" s="27"/>
      <c r="AP139" s="27"/>
      <c r="AQ139" s="27"/>
      <c r="AR139" s="27"/>
      <c r="AS139" s="27"/>
      <c r="AT139" s="27"/>
      <c r="AU139" s="27"/>
      <c r="AV139" s="27"/>
      <c r="AW139" s="27">
        <f t="shared" ref="AW139" si="504">AV139+AS139+AR139+AN139+AM139</f>
        <v>1095680.6399999999</v>
      </c>
      <c r="AX139" s="28">
        <f t="shared" si="491"/>
        <v>377640059.48000002</v>
      </c>
      <c r="AY139" s="29">
        <f t="shared" si="492"/>
        <v>0</v>
      </c>
      <c r="AZ139" s="29">
        <f t="shared" si="493"/>
        <v>0</v>
      </c>
      <c r="BA139" s="29">
        <f t="shared" si="494"/>
        <v>0</v>
      </c>
      <c r="BB139" s="29">
        <f t="shared" si="495"/>
        <v>0</v>
      </c>
      <c r="BC139" s="29">
        <f t="shared" si="496"/>
        <v>0</v>
      </c>
      <c r="BD139" s="29">
        <f t="shared" si="497"/>
        <v>0</v>
      </c>
      <c r="BE139" s="29">
        <f t="shared" si="498"/>
        <v>0</v>
      </c>
      <c r="BF139" s="29">
        <f t="shared" si="499"/>
        <v>0</v>
      </c>
      <c r="BG139" s="29">
        <f t="shared" si="500"/>
        <v>0</v>
      </c>
      <c r="BH139" s="30">
        <f t="shared" ref="BH139:BH201" si="505">BG139+BD139+BC139+AY139+AX139</f>
        <v>377640059.48000002</v>
      </c>
    </row>
    <row r="140" spans="1:60" s="33" customFormat="1" ht="18" customHeight="1" x14ac:dyDescent="0.25">
      <c r="A140" s="13"/>
      <c r="B140" s="34"/>
      <c r="C140" s="88">
        <v>72</v>
      </c>
      <c r="D140" s="88" t="s">
        <v>205</v>
      </c>
      <c r="E140" s="21" t="s">
        <v>18</v>
      </c>
      <c r="F140" s="27"/>
      <c r="G140" s="27"/>
      <c r="H140" s="27"/>
      <c r="I140" s="27"/>
      <c r="J140" s="27"/>
      <c r="K140" s="27">
        <v>5650</v>
      </c>
      <c r="L140" s="27"/>
      <c r="M140" s="27"/>
      <c r="N140" s="27"/>
      <c r="O140" s="27"/>
      <c r="P140" s="21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1"/>
      <c r="AB140" s="27"/>
      <c r="AC140" s="27"/>
      <c r="AD140" s="27"/>
      <c r="AE140" s="27"/>
      <c r="AF140" s="27"/>
      <c r="AG140" s="27">
        <v>2350</v>
      </c>
      <c r="AH140" s="27"/>
      <c r="AI140" s="27"/>
      <c r="AJ140" s="27"/>
      <c r="AK140" s="27"/>
      <c r="AL140" s="21"/>
      <c r="AM140" s="27"/>
      <c r="AN140" s="27"/>
      <c r="AO140" s="27"/>
      <c r="AP140" s="27"/>
      <c r="AQ140" s="27"/>
      <c r="AR140" s="27"/>
      <c r="AS140" s="27"/>
      <c r="AT140" s="27"/>
      <c r="AU140" s="27"/>
      <c r="AV140" s="27"/>
      <c r="AW140" s="21"/>
      <c r="AX140" s="28">
        <f t="shared" si="491"/>
        <v>0</v>
      </c>
      <c r="AY140" s="29">
        <f t="shared" si="492"/>
        <v>0</v>
      </c>
      <c r="AZ140" s="29">
        <f t="shared" si="493"/>
        <v>0</v>
      </c>
      <c r="BA140" s="29">
        <f t="shared" si="494"/>
        <v>0</v>
      </c>
      <c r="BB140" s="29">
        <f t="shared" si="495"/>
        <v>0</v>
      </c>
      <c r="BC140" s="29">
        <f t="shared" si="496"/>
        <v>8000</v>
      </c>
      <c r="BD140" s="29">
        <f t="shared" si="497"/>
        <v>0</v>
      </c>
      <c r="BE140" s="29">
        <f t="shared" si="498"/>
        <v>0</v>
      </c>
      <c r="BF140" s="29">
        <f t="shared" si="499"/>
        <v>0</v>
      </c>
      <c r="BG140" s="29">
        <f t="shared" si="500"/>
        <v>0</v>
      </c>
      <c r="BH140" s="30"/>
    </row>
    <row r="141" spans="1:60" s="33" customFormat="1" ht="18" customHeight="1" x14ac:dyDescent="0.25">
      <c r="A141" s="13"/>
      <c r="B141" s="34"/>
      <c r="C141" s="89"/>
      <c r="D141" s="89"/>
      <c r="E141" s="27" t="s">
        <v>19</v>
      </c>
      <c r="F141" s="27"/>
      <c r="G141" s="27"/>
      <c r="H141" s="27"/>
      <c r="I141" s="27"/>
      <c r="J141" s="27"/>
      <c r="K141" s="27">
        <v>38646651.799999997</v>
      </c>
      <c r="L141" s="27"/>
      <c r="M141" s="27"/>
      <c r="N141" s="27"/>
      <c r="O141" s="27"/>
      <c r="P141" s="27">
        <f t="shared" ref="P141" si="506">O141+L141+K141+G141+F141</f>
        <v>38646651.799999997</v>
      </c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>
        <f t="shared" ref="AA141" si="507">Z141+W141+V141+R141+Q141</f>
        <v>0</v>
      </c>
      <c r="AB141" s="27"/>
      <c r="AC141" s="27"/>
      <c r="AD141" s="27"/>
      <c r="AE141" s="27"/>
      <c r="AF141" s="27"/>
      <c r="AG141" s="27">
        <v>16093648.199999999</v>
      </c>
      <c r="AH141" s="27"/>
      <c r="AI141" s="27"/>
      <c r="AJ141" s="27"/>
      <c r="AK141" s="27"/>
      <c r="AL141" s="27">
        <f t="shared" ref="AL141" si="508">AK141+AH141+AG141+AC141+AB141</f>
        <v>16093648.199999999</v>
      </c>
      <c r="AM141" s="27"/>
      <c r="AN141" s="27"/>
      <c r="AO141" s="27"/>
      <c r="AP141" s="27"/>
      <c r="AQ141" s="27"/>
      <c r="AR141" s="27"/>
      <c r="AS141" s="27"/>
      <c r="AT141" s="27"/>
      <c r="AU141" s="27"/>
      <c r="AV141" s="27"/>
      <c r="AW141" s="27">
        <f t="shared" ref="AW141" si="509">AV141+AS141+AR141+AN141+AM141</f>
        <v>0</v>
      </c>
      <c r="AX141" s="28">
        <f t="shared" si="491"/>
        <v>0</v>
      </c>
      <c r="AY141" s="29">
        <f t="shared" si="492"/>
        <v>0</v>
      </c>
      <c r="AZ141" s="29">
        <f t="shared" si="493"/>
        <v>0</v>
      </c>
      <c r="BA141" s="29">
        <f t="shared" si="494"/>
        <v>0</v>
      </c>
      <c r="BB141" s="29">
        <f t="shared" si="495"/>
        <v>0</v>
      </c>
      <c r="BC141" s="29">
        <f t="shared" si="496"/>
        <v>54740300</v>
      </c>
      <c r="BD141" s="29">
        <f t="shared" si="497"/>
        <v>0</v>
      </c>
      <c r="BE141" s="29">
        <f t="shared" si="498"/>
        <v>0</v>
      </c>
      <c r="BF141" s="29">
        <f t="shared" si="499"/>
        <v>0</v>
      </c>
      <c r="BG141" s="29">
        <f t="shared" si="500"/>
        <v>0</v>
      </c>
      <c r="BH141" s="30">
        <f t="shared" si="505"/>
        <v>54740300</v>
      </c>
    </row>
    <row r="142" spans="1:60" s="25" customFormat="1" ht="18" customHeight="1" x14ac:dyDescent="0.25">
      <c r="A142" s="13">
        <v>1</v>
      </c>
      <c r="B142" s="35"/>
      <c r="C142" s="88">
        <v>73</v>
      </c>
      <c r="D142" s="94" t="s">
        <v>209</v>
      </c>
      <c r="E142" s="21" t="s">
        <v>18</v>
      </c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2">
        <f t="shared" si="491"/>
        <v>0</v>
      </c>
      <c r="AY142" s="23">
        <f t="shared" si="492"/>
        <v>0</v>
      </c>
      <c r="AZ142" s="23">
        <f t="shared" si="493"/>
        <v>0</v>
      </c>
      <c r="BA142" s="23">
        <f t="shared" si="494"/>
        <v>0</v>
      </c>
      <c r="BB142" s="23">
        <f t="shared" si="495"/>
        <v>0</v>
      </c>
      <c r="BC142" s="23">
        <f t="shared" si="496"/>
        <v>0</v>
      </c>
      <c r="BD142" s="23">
        <f t="shared" si="497"/>
        <v>0</v>
      </c>
      <c r="BE142" s="23">
        <f t="shared" si="498"/>
        <v>0</v>
      </c>
      <c r="BF142" s="23">
        <f t="shared" si="499"/>
        <v>0</v>
      </c>
      <c r="BG142" s="23">
        <f t="shared" si="500"/>
        <v>0</v>
      </c>
      <c r="BH142" s="24"/>
    </row>
    <row r="143" spans="1:60" s="33" customFormat="1" ht="18" customHeight="1" x14ac:dyDescent="0.25">
      <c r="A143" s="13">
        <v>1</v>
      </c>
      <c r="B143" s="34"/>
      <c r="C143" s="89"/>
      <c r="D143" s="95"/>
      <c r="E143" s="27" t="s">
        <v>19</v>
      </c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/>
      <c r="AV143" s="27"/>
      <c r="AW143" s="27">
        <f t="shared" ref="AW143" si="510">AV143+AS143+AR143+AN143+AM143</f>
        <v>0</v>
      </c>
      <c r="AX143" s="28">
        <f t="shared" si="491"/>
        <v>0</v>
      </c>
      <c r="AY143" s="29">
        <f t="shared" si="492"/>
        <v>0</v>
      </c>
      <c r="AZ143" s="29">
        <f t="shared" si="493"/>
        <v>0</v>
      </c>
      <c r="BA143" s="29">
        <f t="shared" si="494"/>
        <v>0</v>
      </c>
      <c r="BB143" s="29">
        <f t="shared" si="495"/>
        <v>0</v>
      </c>
      <c r="BC143" s="29">
        <f t="shared" si="496"/>
        <v>0</v>
      </c>
      <c r="BD143" s="29">
        <f t="shared" si="497"/>
        <v>0</v>
      </c>
      <c r="BE143" s="29">
        <f t="shared" si="498"/>
        <v>0</v>
      </c>
      <c r="BF143" s="29">
        <f t="shared" si="499"/>
        <v>0</v>
      </c>
      <c r="BG143" s="29">
        <f t="shared" si="500"/>
        <v>0</v>
      </c>
      <c r="BH143" s="30">
        <f t="shared" si="505"/>
        <v>0</v>
      </c>
    </row>
    <row r="144" spans="1:60" s="25" customFormat="1" ht="18" customHeight="1" x14ac:dyDescent="0.25">
      <c r="A144" s="13">
        <v>1</v>
      </c>
      <c r="B144" s="35"/>
      <c r="C144" s="88">
        <v>74</v>
      </c>
      <c r="D144" s="88" t="s">
        <v>198</v>
      </c>
      <c r="E144" s="21" t="s">
        <v>18</v>
      </c>
      <c r="F144" s="21"/>
      <c r="G144" s="21"/>
      <c r="H144" s="21"/>
      <c r="I144" s="21">
        <v>302</v>
      </c>
      <c r="J144" s="21"/>
      <c r="K144" s="21"/>
      <c r="L144" s="21"/>
      <c r="M144" s="21"/>
      <c r="N144" s="21"/>
      <c r="O144" s="21">
        <v>92</v>
      </c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>
        <v>244</v>
      </c>
      <c r="AF144" s="21"/>
      <c r="AG144" s="21"/>
      <c r="AH144" s="21"/>
      <c r="AI144" s="21"/>
      <c r="AJ144" s="21"/>
      <c r="AK144" s="21">
        <v>104</v>
      </c>
      <c r="AL144" s="21"/>
      <c r="AM144" s="21"/>
      <c r="AN144" s="21"/>
      <c r="AO144" s="21"/>
      <c r="AP144" s="21">
        <v>4</v>
      </c>
      <c r="AQ144" s="21"/>
      <c r="AR144" s="21"/>
      <c r="AS144" s="21"/>
      <c r="AT144" s="21"/>
      <c r="AU144" s="21"/>
      <c r="AV144" s="21"/>
      <c r="AW144" s="21"/>
      <c r="AX144" s="22">
        <f t="shared" si="491"/>
        <v>0</v>
      </c>
      <c r="AY144" s="23">
        <f t="shared" si="492"/>
        <v>0</v>
      </c>
      <c r="AZ144" s="23">
        <f t="shared" si="493"/>
        <v>0</v>
      </c>
      <c r="BA144" s="23">
        <f t="shared" si="494"/>
        <v>550</v>
      </c>
      <c r="BB144" s="23">
        <f t="shared" si="495"/>
        <v>0</v>
      </c>
      <c r="BC144" s="23">
        <f t="shared" si="496"/>
        <v>0</v>
      </c>
      <c r="BD144" s="23">
        <f t="shared" si="497"/>
        <v>0</v>
      </c>
      <c r="BE144" s="23">
        <f t="shared" si="498"/>
        <v>0</v>
      </c>
      <c r="BF144" s="23">
        <f t="shared" si="499"/>
        <v>0</v>
      </c>
      <c r="BG144" s="23">
        <f t="shared" si="500"/>
        <v>196</v>
      </c>
      <c r="BH144" s="24"/>
    </row>
    <row r="145" spans="1:60" s="33" customFormat="1" ht="18" customHeight="1" x14ac:dyDescent="0.25">
      <c r="A145" s="13">
        <v>1</v>
      </c>
      <c r="B145" s="34"/>
      <c r="C145" s="89"/>
      <c r="D145" s="89"/>
      <c r="E145" s="27" t="s">
        <v>19</v>
      </c>
      <c r="F145" s="27"/>
      <c r="G145" s="27">
        <f t="shared" si="431"/>
        <v>713396.32</v>
      </c>
      <c r="H145" s="27"/>
      <c r="I145" s="27">
        <v>713396.32</v>
      </c>
      <c r="J145" s="27"/>
      <c r="K145" s="27"/>
      <c r="L145" s="27"/>
      <c r="M145" s="27"/>
      <c r="N145" s="27"/>
      <c r="O145" s="27">
        <v>3415094.24</v>
      </c>
      <c r="P145" s="27">
        <f t="shared" ref="P145" si="511">O145+L145+K145+G145+F145</f>
        <v>4128490.56</v>
      </c>
      <c r="Q145" s="27"/>
      <c r="R145" s="27">
        <f t="shared" si="433"/>
        <v>0</v>
      </c>
      <c r="S145" s="27"/>
      <c r="T145" s="27"/>
      <c r="U145" s="27"/>
      <c r="V145" s="27"/>
      <c r="W145" s="27"/>
      <c r="X145" s="27"/>
      <c r="Y145" s="27"/>
      <c r="Z145" s="27"/>
      <c r="AA145" s="27">
        <f t="shared" ref="AA145" si="512">Z145+W145+V145+R145+Q145</f>
        <v>0</v>
      </c>
      <c r="AB145" s="27"/>
      <c r="AC145" s="27">
        <f t="shared" si="435"/>
        <v>512561.09</v>
      </c>
      <c r="AD145" s="27"/>
      <c r="AE145" s="27">
        <v>512561.09</v>
      </c>
      <c r="AF145" s="27"/>
      <c r="AG145" s="27"/>
      <c r="AH145" s="27"/>
      <c r="AI145" s="27"/>
      <c r="AJ145" s="27"/>
      <c r="AK145" s="27">
        <v>3640885.6</v>
      </c>
      <c r="AL145" s="27">
        <f t="shared" ref="AL145" si="513">AK145+AH145+AG145+AC145+AB145</f>
        <v>4153446.69</v>
      </c>
      <c r="AM145" s="27"/>
      <c r="AN145" s="27">
        <f t="shared" si="437"/>
        <v>6160.59</v>
      </c>
      <c r="AO145" s="27"/>
      <c r="AP145" s="27">
        <v>6160.59</v>
      </c>
      <c r="AQ145" s="27"/>
      <c r="AR145" s="27"/>
      <c r="AS145" s="27"/>
      <c r="AT145" s="27"/>
      <c r="AU145" s="27"/>
      <c r="AV145" s="27"/>
      <c r="AW145" s="27">
        <f t="shared" ref="AW145" si="514">AV145+AS145+AR145+AN145+AM145</f>
        <v>6160.59</v>
      </c>
      <c r="AX145" s="28">
        <f t="shared" si="491"/>
        <v>0</v>
      </c>
      <c r="AY145" s="29">
        <f t="shared" si="492"/>
        <v>1232118</v>
      </c>
      <c r="AZ145" s="29">
        <f t="shared" si="493"/>
        <v>0</v>
      </c>
      <c r="BA145" s="29">
        <f t="shared" si="494"/>
        <v>1232118</v>
      </c>
      <c r="BB145" s="29">
        <f t="shared" si="495"/>
        <v>0</v>
      </c>
      <c r="BC145" s="29">
        <f t="shared" si="496"/>
        <v>0</v>
      </c>
      <c r="BD145" s="29">
        <f t="shared" si="497"/>
        <v>0</v>
      </c>
      <c r="BE145" s="29">
        <f t="shared" si="498"/>
        <v>0</v>
      </c>
      <c r="BF145" s="29">
        <f t="shared" si="499"/>
        <v>0</v>
      </c>
      <c r="BG145" s="29">
        <f t="shared" si="500"/>
        <v>7055979.8399999999</v>
      </c>
      <c r="BH145" s="30">
        <f t="shared" si="505"/>
        <v>8288097.8399999999</v>
      </c>
    </row>
    <row r="146" spans="1:60" s="38" customFormat="1" ht="22.95" customHeight="1" x14ac:dyDescent="0.25">
      <c r="A146" s="13">
        <v>1</v>
      </c>
      <c r="B146" s="36"/>
      <c r="C146" s="88"/>
      <c r="D146" s="92" t="s">
        <v>117</v>
      </c>
      <c r="E146" s="37" t="s">
        <v>18</v>
      </c>
      <c r="F146" s="37">
        <f t="shared" ref="F146:O146" si="515">F110+F112+F114+F116+F118+F120+F122+F124+F126+F128+F130+F132+F134+F136+F138+F140+F142+F144</f>
        <v>44728</v>
      </c>
      <c r="G146" s="37">
        <f t="shared" si="515"/>
        <v>0</v>
      </c>
      <c r="H146" s="37">
        <f t="shared" si="515"/>
        <v>501096</v>
      </c>
      <c r="I146" s="37">
        <f t="shared" si="515"/>
        <v>268794</v>
      </c>
      <c r="J146" s="37">
        <f t="shared" si="515"/>
        <v>72665</v>
      </c>
      <c r="K146" s="37">
        <f t="shared" si="515"/>
        <v>8408</v>
      </c>
      <c r="L146" s="37">
        <f t="shared" si="515"/>
        <v>30076</v>
      </c>
      <c r="M146" s="37">
        <f t="shared" si="515"/>
        <v>140</v>
      </c>
      <c r="N146" s="37">
        <f t="shared" si="515"/>
        <v>0</v>
      </c>
      <c r="O146" s="37">
        <f t="shared" si="515"/>
        <v>7132</v>
      </c>
      <c r="P146" s="21"/>
      <c r="Q146" s="37">
        <f t="shared" ref="Q146:Z146" si="516">Q110+Q112+Q114+Q116+Q118+Q120+Q122+Q124+Q126+Q128+Q130+Q132+Q134+Q136+Q138+Q140+Q142+Q144</f>
        <v>20</v>
      </c>
      <c r="R146" s="37">
        <f t="shared" si="516"/>
        <v>0</v>
      </c>
      <c r="S146" s="37">
        <f t="shared" si="516"/>
        <v>198</v>
      </c>
      <c r="T146" s="37">
        <f t="shared" si="516"/>
        <v>126</v>
      </c>
      <c r="U146" s="37">
        <f t="shared" si="516"/>
        <v>11</v>
      </c>
      <c r="V146" s="37">
        <f t="shared" si="516"/>
        <v>0</v>
      </c>
      <c r="W146" s="37">
        <f t="shared" si="516"/>
        <v>0</v>
      </c>
      <c r="X146" s="37">
        <f t="shared" si="516"/>
        <v>0</v>
      </c>
      <c r="Y146" s="37">
        <f t="shared" si="516"/>
        <v>0</v>
      </c>
      <c r="Z146" s="37">
        <f t="shared" si="516"/>
        <v>0</v>
      </c>
      <c r="AA146" s="21"/>
      <c r="AB146" s="37">
        <f t="shared" ref="AB146:AK146" si="517">AB110+AB112+AB114+AB116+AB118+AB120+AB122+AB124+AB126+AB128+AB130+AB132+AB134+AB136+AB138+AB140+AB142+AB144</f>
        <v>36056</v>
      </c>
      <c r="AC146" s="37">
        <f t="shared" si="517"/>
        <v>0</v>
      </c>
      <c r="AD146" s="37">
        <f t="shared" si="517"/>
        <v>330341</v>
      </c>
      <c r="AE146" s="37">
        <f t="shared" si="517"/>
        <v>204365</v>
      </c>
      <c r="AF146" s="37">
        <f t="shared" si="517"/>
        <v>50663</v>
      </c>
      <c r="AG146" s="37">
        <f t="shared" si="517"/>
        <v>3592</v>
      </c>
      <c r="AH146" s="37">
        <f t="shared" si="517"/>
        <v>18854</v>
      </c>
      <c r="AI146" s="37">
        <f t="shared" si="517"/>
        <v>96</v>
      </c>
      <c r="AJ146" s="37">
        <f t="shared" si="517"/>
        <v>0</v>
      </c>
      <c r="AK146" s="37">
        <f t="shared" si="517"/>
        <v>5672</v>
      </c>
      <c r="AL146" s="21"/>
      <c r="AM146" s="37">
        <f t="shared" ref="AM146:AV146" si="518">AM110+AM112+AM114+AM116+AM118+AM120+AM122+AM124+AM126+AM128+AM130+AM132+AM134+AM136+AM138+AM140+AM142+AM144</f>
        <v>236</v>
      </c>
      <c r="AN146" s="37">
        <f t="shared" si="518"/>
        <v>0</v>
      </c>
      <c r="AO146" s="37">
        <f t="shared" si="518"/>
        <v>2410</v>
      </c>
      <c r="AP146" s="37">
        <f t="shared" si="518"/>
        <v>1454.2352941176468</v>
      </c>
      <c r="AQ146" s="37">
        <f t="shared" si="518"/>
        <v>267</v>
      </c>
      <c r="AR146" s="37">
        <f t="shared" si="518"/>
        <v>0</v>
      </c>
      <c r="AS146" s="37">
        <f t="shared" si="518"/>
        <v>101</v>
      </c>
      <c r="AT146" s="37">
        <f t="shared" si="518"/>
        <v>0</v>
      </c>
      <c r="AU146" s="37">
        <f t="shared" si="518"/>
        <v>0</v>
      </c>
      <c r="AV146" s="37">
        <f t="shared" si="518"/>
        <v>12</v>
      </c>
      <c r="AW146" s="21"/>
      <c r="AX146" s="22">
        <f t="shared" ref="AX146:BG146" si="519">AX110+AX112+AX114+AX116+AX118+AX120+AX122+AX124+AX126+AX128+AX130+AX132+AX134+AX136+AX138+AX140+AX142+AX144</f>
        <v>81040</v>
      </c>
      <c r="AY146" s="23">
        <f t="shared" si="519"/>
        <v>0</v>
      </c>
      <c r="AZ146" s="23">
        <f t="shared" si="519"/>
        <v>834045</v>
      </c>
      <c r="BA146" s="23">
        <f t="shared" si="519"/>
        <v>474739.23529411765</v>
      </c>
      <c r="BB146" s="23">
        <f t="shared" si="519"/>
        <v>123606</v>
      </c>
      <c r="BC146" s="23">
        <f t="shared" si="519"/>
        <v>12000</v>
      </c>
      <c r="BD146" s="23">
        <f t="shared" si="519"/>
        <v>49031</v>
      </c>
      <c r="BE146" s="23">
        <f t="shared" si="519"/>
        <v>236</v>
      </c>
      <c r="BF146" s="23">
        <f t="shared" si="519"/>
        <v>0</v>
      </c>
      <c r="BG146" s="23">
        <f t="shared" si="519"/>
        <v>12816</v>
      </c>
      <c r="BH146" s="24"/>
    </row>
    <row r="147" spans="1:60" s="42" customFormat="1" ht="22.5" customHeight="1" x14ac:dyDescent="0.25">
      <c r="A147" s="13">
        <v>1</v>
      </c>
      <c r="B147" s="39"/>
      <c r="C147" s="89"/>
      <c r="D147" s="93"/>
      <c r="E147" s="40" t="s">
        <v>19</v>
      </c>
      <c r="F147" s="40">
        <f t="shared" ref="F147:O147" si="520">F111+F113+F115+F117+F119+F121+F123+F125+F127+F129+F131+F133+F135+F137+F139+F141+F143+F145</f>
        <v>208430895.19999999</v>
      </c>
      <c r="G147" s="40">
        <f t="shared" si="520"/>
        <v>1035027155.58316</v>
      </c>
      <c r="H147" s="40">
        <f t="shared" si="520"/>
        <v>428836667.14439994</v>
      </c>
      <c r="I147" s="40">
        <f t="shared" si="520"/>
        <v>535473401.63231999</v>
      </c>
      <c r="J147" s="40">
        <f t="shared" si="520"/>
        <v>70717086.806440011</v>
      </c>
      <c r="K147" s="40">
        <f t="shared" si="520"/>
        <v>57501643.599999994</v>
      </c>
      <c r="L147" s="40">
        <f t="shared" si="520"/>
        <v>1367677470.8699999</v>
      </c>
      <c r="M147" s="40">
        <f t="shared" si="520"/>
        <v>25002525</v>
      </c>
      <c r="N147" s="40">
        <f t="shared" si="520"/>
        <v>0</v>
      </c>
      <c r="O147" s="40">
        <f t="shared" si="520"/>
        <v>173583761.90000001</v>
      </c>
      <c r="P147" s="27">
        <f t="shared" ref="P147" si="521">O147+L147+K147+G147+F147</f>
        <v>2842220927.1531596</v>
      </c>
      <c r="Q147" s="40">
        <f t="shared" ref="Q147:Z147" si="522">Q111+Q113+Q115+Q117+Q119+Q121+Q123+Q125+Q127+Q129+Q131+Q133+Q135+Q137+Q139+Q141+Q143+Q145</f>
        <v>93958.84</v>
      </c>
      <c r="R147" s="40">
        <f t="shared" si="522"/>
        <v>376333.49784000003</v>
      </c>
      <c r="S147" s="40">
        <f t="shared" si="522"/>
        <v>174440.82519999999</v>
      </c>
      <c r="T147" s="40">
        <f t="shared" si="522"/>
        <v>190739.57144000003</v>
      </c>
      <c r="U147" s="40">
        <f t="shared" si="522"/>
        <v>11153.101200000001</v>
      </c>
      <c r="V147" s="40">
        <f t="shared" si="522"/>
        <v>0</v>
      </c>
      <c r="W147" s="40">
        <f t="shared" si="522"/>
        <v>0</v>
      </c>
      <c r="X147" s="40">
        <f t="shared" si="522"/>
        <v>0</v>
      </c>
      <c r="Y147" s="40">
        <f t="shared" si="522"/>
        <v>0</v>
      </c>
      <c r="Z147" s="40">
        <f t="shared" si="522"/>
        <v>0</v>
      </c>
      <c r="AA147" s="27">
        <f t="shared" ref="AA147" si="523">Z147+W147+V147+R147+Q147</f>
        <v>470292.33784000005</v>
      </c>
      <c r="AB147" s="40">
        <f t="shared" ref="AB147:AK147" si="524">AB111+AB113+AB115+AB117+AB119+AB121+AB123+AB125+AB127+AB129+AB131+AB133+AB135+AB137+AB139+AB141+AB143+AB145</f>
        <v>168019524.80000001</v>
      </c>
      <c r="AC147" s="40">
        <f t="shared" si="524"/>
        <v>715423516.85696006</v>
      </c>
      <c r="AD147" s="40">
        <f t="shared" si="524"/>
        <v>278785597.26800007</v>
      </c>
      <c r="AE147" s="40">
        <f t="shared" si="524"/>
        <v>387331273.76231998</v>
      </c>
      <c r="AF147" s="40">
        <f t="shared" si="524"/>
        <v>49306645.826639995</v>
      </c>
      <c r="AG147" s="40">
        <f t="shared" si="524"/>
        <v>24608806.32</v>
      </c>
      <c r="AH147" s="40">
        <f t="shared" si="524"/>
        <v>899855887.1400001</v>
      </c>
      <c r="AI147" s="40">
        <f t="shared" si="524"/>
        <v>16390866.770000001</v>
      </c>
      <c r="AJ147" s="40">
        <f t="shared" si="524"/>
        <v>0</v>
      </c>
      <c r="AK147" s="40">
        <f t="shared" si="524"/>
        <v>150207430.47</v>
      </c>
      <c r="AL147" s="27">
        <f t="shared" ref="AL147" si="525">AK147+AH147+AG147+AC147+AB147</f>
        <v>1958115165.5869601</v>
      </c>
      <c r="AM147" s="40">
        <f t="shared" ref="AM147:AV147" si="526">AM111+AM113+AM115+AM117+AM119+AM121+AM123+AM125+AM127+AM129+AM131+AM133+AM135+AM137+AM139+AM141+AM143+AM145</f>
        <v>1095680.6399999999</v>
      </c>
      <c r="AN147" s="40">
        <f t="shared" si="526"/>
        <v>5108592.0020399988</v>
      </c>
      <c r="AO147" s="40">
        <f t="shared" si="526"/>
        <v>2109123.3424</v>
      </c>
      <c r="AP147" s="40">
        <f t="shared" si="526"/>
        <v>2738523.0739199999</v>
      </c>
      <c r="AQ147" s="40">
        <f t="shared" si="526"/>
        <v>260945.58572000003</v>
      </c>
      <c r="AR147" s="40">
        <f t="shared" si="526"/>
        <v>0</v>
      </c>
      <c r="AS147" s="40">
        <f t="shared" si="526"/>
        <v>3746536.4199999995</v>
      </c>
      <c r="AT147" s="40">
        <f t="shared" si="526"/>
        <v>0</v>
      </c>
      <c r="AU147" s="40">
        <f t="shared" si="526"/>
        <v>0</v>
      </c>
      <c r="AV147" s="40">
        <f t="shared" si="526"/>
        <v>270598.34000000003</v>
      </c>
      <c r="AW147" s="27">
        <f t="shared" ref="AW147" si="527">AV147+AS147+AR147+AN147+AM147</f>
        <v>10221407.402039999</v>
      </c>
      <c r="AX147" s="41">
        <f t="shared" ref="AX147:BH147" si="528">AX111+AX113+AX115+AX117+AX119+AX121+AX123+AX125+AX127+AX129+AX131+AX133+AX135+AX137+AX139+AX141+AX143+AX145</f>
        <v>377640059.48000002</v>
      </c>
      <c r="AY147" s="41">
        <f t="shared" si="528"/>
        <v>1755935597.9400001</v>
      </c>
      <c r="AZ147" s="41">
        <f t="shared" si="528"/>
        <v>709905828.58000004</v>
      </c>
      <c r="BA147" s="41">
        <f t="shared" si="528"/>
        <v>925733938.03999984</v>
      </c>
      <c r="BB147" s="41">
        <f t="shared" si="528"/>
        <v>120295831.32000001</v>
      </c>
      <c r="BC147" s="41">
        <f>BC111+BC113+BC115+BC117+BC119+BC121+BC123+BC125+BC127+BC129+BC131+BC133+BC135+BC137+BC139+BC141+BC143+BC145</f>
        <v>82110449.920000002</v>
      </c>
      <c r="BD147" s="41">
        <f t="shared" si="528"/>
        <v>2271279894.4299998</v>
      </c>
      <c r="BE147" s="41">
        <f t="shared" si="528"/>
        <v>41393391.769999996</v>
      </c>
      <c r="BF147" s="41">
        <f t="shared" si="528"/>
        <v>0</v>
      </c>
      <c r="BG147" s="41">
        <f t="shared" si="528"/>
        <v>324061790.70999998</v>
      </c>
      <c r="BH147" s="41">
        <f t="shared" si="528"/>
        <v>4811027792.4799995</v>
      </c>
    </row>
    <row r="148" spans="1:60" s="25" customFormat="1" ht="19.5" customHeight="1" x14ac:dyDescent="0.25">
      <c r="A148" s="13">
        <v>1</v>
      </c>
      <c r="B148" s="20" t="s">
        <v>118</v>
      </c>
      <c r="C148" s="88">
        <v>75</v>
      </c>
      <c r="D148" s="88" t="s">
        <v>119</v>
      </c>
      <c r="E148" s="21" t="s">
        <v>18</v>
      </c>
      <c r="F148" s="21">
        <v>7780</v>
      </c>
      <c r="G148" s="21"/>
      <c r="H148" s="21">
        <v>87158</v>
      </c>
      <c r="I148" s="21">
        <v>57632</v>
      </c>
      <c r="J148" s="21">
        <v>35174</v>
      </c>
      <c r="K148" s="21"/>
      <c r="L148" s="21">
        <v>7188</v>
      </c>
      <c r="M148" s="21"/>
      <c r="N148" s="21"/>
      <c r="O148" s="21">
        <v>3000</v>
      </c>
      <c r="P148" s="21"/>
      <c r="Q148" s="21">
        <v>8</v>
      </c>
      <c r="R148" s="21"/>
      <c r="S148" s="21">
        <v>81</v>
      </c>
      <c r="T148" s="21">
        <v>53</v>
      </c>
      <c r="U148" s="21"/>
      <c r="V148" s="21"/>
      <c r="W148" s="21">
        <v>8</v>
      </c>
      <c r="X148" s="21"/>
      <c r="Y148" s="21"/>
      <c r="Z148" s="21"/>
      <c r="AA148" s="21"/>
      <c r="AB148" s="21">
        <v>2180</v>
      </c>
      <c r="AC148" s="21"/>
      <c r="AD148" s="21">
        <v>24194</v>
      </c>
      <c r="AE148" s="21">
        <v>15998</v>
      </c>
      <c r="AF148" s="21">
        <v>7697</v>
      </c>
      <c r="AG148" s="21"/>
      <c r="AH148" s="21">
        <v>1530</v>
      </c>
      <c r="AI148" s="21"/>
      <c r="AJ148" s="21"/>
      <c r="AK148" s="21">
        <v>816</v>
      </c>
      <c r="AL148" s="21"/>
      <c r="AM148" s="21">
        <v>48</v>
      </c>
      <c r="AN148" s="21"/>
      <c r="AO148" s="21">
        <v>477</v>
      </c>
      <c r="AP148" s="21">
        <v>317</v>
      </c>
      <c r="AQ148" s="21">
        <v>129</v>
      </c>
      <c r="AR148" s="21"/>
      <c r="AS148" s="21">
        <v>16</v>
      </c>
      <c r="AT148" s="21"/>
      <c r="AU148" s="21"/>
      <c r="AV148" s="21">
        <v>12</v>
      </c>
      <c r="AW148" s="21"/>
      <c r="AX148" s="22">
        <f t="shared" si="491"/>
        <v>10016</v>
      </c>
      <c r="AY148" s="23">
        <f t="shared" si="492"/>
        <v>0</v>
      </c>
      <c r="AZ148" s="23">
        <f t="shared" si="493"/>
        <v>111910</v>
      </c>
      <c r="BA148" s="23">
        <f t="shared" si="494"/>
        <v>74000</v>
      </c>
      <c r="BB148" s="23">
        <f t="shared" si="495"/>
        <v>43000</v>
      </c>
      <c r="BC148" s="23">
        <f t="shared" si="496"/>
        <v>0</v>
      </c>
      <c r="BD148" s="23">
        <f t="shared" si="497"/>
        <v>8742</v>
      </c>
      <c r="BE148" s="23">
        <f t="shared" si="498"/>
        <v>0</v>
      </c>
      <c r="BF148" s="23">
        <f t="shared" si="499"/>
        <v>0</v>
      </c>
      <c r="BG148" s="23">
        <f t="shared" si="500"/>
        <v>3828</v>
      </c>
      <c r="BH148" s="24"/>
    </row>
    <row r="149" spans="1:60" s="33" customFormat="1" ht="17.399999999999999" customHeight="1" x14ac:dyDescent="0.25">
      <c r="A149" s="13">
        <v>1</v>
      </c>
      <c r="B149" s="32"/>
      <c r="C149" s="89"/>
      <c r="D149" s="89"/>
      <c r="E149" s="27" t="s">
        <v>19</v>
      </c>
      <c r="F149" s="27">
        <v>42715923.200000003</v>
      </c>
      <c r="G149" s="27">
        <f t="shared" ref="G149:G211" si="529">H149+I149+J149</f>
        <v>240163857.72999999</v>
      </c>
      <c r="H149" s="27">
        <v>81157503.400000006</v>
      </c>
      <c r="I149" s="27">
        <v>124774314.05</v>
      </c>
      <c r="J149" s="27">
        <v>34232040.280000001</v>
      </c>
      <c r="K149" s="27"/>
      <c r="L149" s="27">
        <v>268020678.69</v>
      </c>
      <c r="M149" s="27"/>
      <c r="N149" s="27"/>
      <c r="O149" s="27">
        <f>72265146.44+46294.14</f>
        <v>72311440.579999998</v>
      </c>
      <c r="P149" s="27">
        <f t="shared" ref="P149" si="530">O149+L149+K149+G149+F149</f>
        <v>623211900.20000005</v>
      </c>
      <c r="Q149" s="27">
        <v>40550.239999999998</v>
      </c>
      <c r="R149" s="27">
        <f t="shared" ref="R149:R211" si="531">S149+T149+U149</f>
        <v>188084.07</v>
      </c>
      <c r="S149" s="27">
        <v>75129.27</v>
      </c>
      <c r="T149" s="27">
        <v>112954.8</v>
      </c>
      <c r="U149" s="27"/>
      <c r="V149" s="27"/>
      <c r="W149" s="27">
        <v>324873.55</v>
      </c>
      <c r="X149" s="27"/>
      <c r="Y149" s="27"/>
      <c r="Z149" s="27"/>
      <c r="AA149" s="27">
        <f t="shared" ref="AA149" si="532">Z149+W149+V149+R149+Q149</f>
        <v>553507.86</v>
      </c>
      <c r="AB149" s="27">
        <v>11974725.52</v>
      </c>
      <c r="AC149" s="27">
        <f t="shared" ref="AC149:AC211" si="533">AD149+AE149+AF149</f>
        <v>64631827.989999995</v>
      </c>
      <c r="AD149" s="27">
        <v>22528049.32</v>
      </c>
      <c r="AE149" s="27">
        <v>34612904.329999998</v>
      </c>
      <c r="AF149" s="27">
        <v>7490874.3399999999</v>
      </c>
      <c r="AG149" s="27"/>
      <c r="AH149" s="27">
        <v>55878250.590000004</v>
      </c>
      <c r="AI149" s="27"/>
      <c r="AJ149" s="27"/>
      <c r="AK149" s="27">
        <v>19999066.789999999</v>
      </c>
      <c r="AL149" s="27">
        <f t="shared" ref="AL149" si="534">AK149+AH149+AG149+AC149+AB149</f>
        <v>152483870.89000002</v>
      </c>
      <c r="AM149" s="27">
        <v>254887</v>
      </c>
      <c r="AN149" s="27">
        <f t="shared" ref="AN149:AN211" si="535">AO149+AP149+AQ149</f>
        <v>1242650.0899999999</v>
      </c>
      <c r="AO149" s="27">
        <v>445409.26</v>
      </c>
      <c r="AP149" s="27">
        <v>671695.45</v>
      </c>
      <c r="AQ149" s="27">
        <v>125545.38</v>
      </c>
      <c r="AR149" s="27"/>
      <c r="AS149" s="27">
        <v>649747.1</v>
      </c>
      <c r="AT149" s="27"/>
      <c r="AU149" s="27"/>
      <c r="AV149" s="27">
        <v>277764.82</v>
      </c>
      <c r="AW149" s="27">
        <f t="shared" ref="AW149" si="536">AV149+AS149+AR149+AN149+AM149</f>
        <v>2425049.0099999998</v>
      </c>
      <c r="AX149" s="28">
        <f t="shared" si="491"/>
        <v>54986085.960000001</v>
      </c>
      <c r="AY149" s="29">
        <f t="shared" si="492"/>
        <v>306226419.88</v>
      </c>
      <c r="AZ149" s="29">
        <f t="shared" si="493"/>
        <v>104206091.25</v>
      </c>
      <c r="BA149" s="29">
        <f t="shared" si="494"/>
        <v>160171868.63</v>
      </c>
      <c r="BB149" s="29">
        <f t="shared" si="495"/>
        <v>41848460</v>
      </c>
      <c r="BC149" s="29">
        <f t="shared" si="496"/>
        <v>0</v>
      </c>
      <c r="BD149" s="29">
        <f t="shared" si="497"/>
        <v>324873549.93000001</v>
      </c>
      <c r="BE149" s="29">
        <f t="shared" si="498"/>
        <v>0</v>
      </c>
      <c r="BF149" s="29">
        <f t="shared" si="499"/>
        <v>0</v>
      </c>
      <c r="BG149" s="29">
        <f t="shared" si="500"/>
        <v>92588272.189999998</v>
      </c>
      <c r="BH149" s="30">
        <f t="shared" si="505"/>
        <v>778674327.96000004</v>
      </c>
    </row>
    <row r="150" spans="1:60" s="25" customFormat="1" ht="14.25" customHeight="1" x14ac:dyDescent="0.25">
      <c r="A150" s="13">
        <v>1</v>
      </c>
      <c r="B150" s="20" t="s">
        <v>120</v>
      </c>
      <c r="C150" s="88">
        <v>76</v>
      </c>
      <c r="D150" s="96" t="s">
        <v>121</v>
      </c>
      <c r="E150" s="21" t="s">
        <v>18</v>
      </c>
      <c r="F150" s="21"/>
      <c r="G150" s="21"/>
      <c r="H150" s="21">
        <v>3493</v>
      </c>
      <c r="I150" s="21">
        <v>13669</v>
      </c>
      <c r="J150" s="21"/>
      <c r="K150" s="21"/>
      <c r="L150" s="21"/>
      <c r="M150" s="21"/>
      <c r="N150" s="21"/>
      <c r="O150" s="21"/>
      <c r="P150" s="21"/>
      <c r="Q150" s="21"/>
      <c r="R150" s="21"/>
      <c r="S150" s="21">
        <v>0</v>
      </c>
      <c r="T150" s="21">
        <v>18</v>
      </c>
      <c r="U150" s="21"/>
      <c r="V150" s="21"/>
      <c r="W150" s="21"/>
      <c r="X150" s="21"/>
      <c r="Y150" s="21"/>
      <c r="Z150" s="21"/>
      <c r="AA150" s="21"/>
      <c r="AB150" s="21"/>
      <c r="AC150" s="21"/>
      <c r="AD150" s="21">
        <v>947</v>
      </c>
      <c r="AE150" s="21">
        <v>3898</v>
      </c>
      <c r="AF150" s="21"/>
      <c r="AG150" s="21"/>
      <c r="AH150" s="21"/>
      <c r="AI150" s="21"/>
      <c r="AJ150" s="21"/>
      <c r="AK150" s="21"/>
      <c r="AL150" s="21"/>
      <c r="AM150" s="21"/>
      <c r="AN150" s="21"/>
      <c r="AO150" s="21">
        <v>4</v>
      </c>
      <c r="AP150" s="21">
        <v>52.647058823527914</v>
      </c>
      <c r="AQ150" s="21"/>
      <c r="AR150" s="21"/>
      <c r="AS150" s="21"/>
      <c r="AT150" s="21"/>
      <c r="AU150" s="21"/>
      <c r="AV150" s="21"/>
      <c r="AW150" s="21"/>
      <c r="AX150" s="22">
        <f t="shared" si="491"/>
        <v>0</v>
      </c>
      <c r="AY150" s="23">
        <f t="shared" si="492"/>
        <v>0</v>
      </c>
      <c r="AZ150" s="23">
        <f t="shared" si="493"/>
        <v>4444</v>
      </c>
      <c r="BA150" s="23">
        <f t="shared" si="494"/>
        <v>17637.647058823528</v>
      </c>
      <c r="BB150" s="23">
        <f t="shared" si="495"/>
        <v>0</v>
      </c>
      <c r="BC150" s="23">
        <f t="shared" si="496"/>
        <v>0</v>
      </c>
      <c r="BD150" s="23">
        <f t="shared" si="497"/>
        <v>0</v>
      </c>
      <c r="BE150" s="23">
        <f t="shared" si="498"/>
        <v>0</v>
      </c>
      <c r="BF150" s="23">
        <f t="shared" si="499"/>
        <v>0</v>
      </c>
      <c r="BG150" s="23">
        <f t="shared" si="500"/>
        <v>0</v>
      </c>
      <c r="BH150" s="24"/>
    </row>
    <row r="151" spans="1:60" s="33" customFormat="1" ht="15.75" customHeight="1" x14ac:dyDescent="0.25">
      <c r="A151" s="13">
        <v>1</v>
      </c>
      <c r="B151" s="32"/>
      <c r="C151" s="89"/>
      <c r="D151" s="97"/>
      <c r="E151" s="27" t="s">
        <v>19</v>
      </c>
      <c r="F151" s="27"/>
      <c r="G151" s="27">
        <f t="shared" si="529"/>
        <v>29887510.399999999</v>
      </c>
      <c r="H151" s="27">
        <v>2244061.4399999995</v>
      </c>
      <c r="I151" s="27">
        <v>27643448.960000001</v>
      </c>
      <c r="J151" s="27"/>
      <c r="K151" s="27"/>
      <c r="L151" s="27"/>
      <c r="M151" s="27"/>
      <c r="N151" s="27"/>
      <c r="O151" s="27"/>
      <c r="P151" s="27">
        <f t="shared" ref="P151" si="537">O151+L151+K151+G151+F151</f>
        <v>29887510.399999999</v>
      </c>
      <c r="Q151" s="27"/>
      <c r="R151" s="27">
        <f t="shared" si="531"/>
        <v>35668.966400000005</v>
      </c>
      <c r="S151" s="27">
        <v>0</v>
      </c>
      <c r="T151" s="27">
        <v>35668.966400000005</v>
      </c>
      <c r="U151" s="27"/>
      <c r="V151" s="27"/>
      <c r="W151" s="27"/>
      <c r="X151" s="27"/>
      <c r="Y151" s="27"/>
      <c r="Z151" s="27"/>
      <c r="AA151" s="27">
        <f t="shared" ref="AA151" si="538">Z151+W151+V151+R151+Q151</f>
        <v>35668.966400000005</v>
      </c>
      <c r="AB151" s="27"/>
      <c r="AC151" s="27">
        <f t="shared" si="533"/>
        <v>8490965.0943999998</v>
      </c>
      <c r="AD151" s="27">
        <v>608123.52</v>
      </c>
      <c r="AE151" s="27">
        <v>7882841.5744000003</v>
      </c>
      <c r="AF151" s="27"/>
      <c r="AG151" s="27"/>
      <c r="AH151" s="27"/>
      <c r="AI151" s="27"/>
      <c r="AJ151" s="27"/>
      <c r="AK151" s="27"/>
      <c r="AL151" s="27">
        <f t="shared" ref="AL151" si="539">AK151+AH151+AG151+AC151+AB151</f>
        <v>8490965.0943999998</v>
      </c>
      <c r="AM151" s="27"/>
      <c r="AN151" s="27">
        <f t="shared" si="535"/>
        <v>109861.93919999999</v>
      </c>
      <c r="AO151" s="27">
        <v>2855.04</v>
      </c>
      <c r="AP151" s="27">
        <v>107006.8992</v>
      </c>
      <c r="AQ151" s="27"/>
      <c r="AR151" s="27"/>
      <c r="AS151" s="27"/>
      <c r="AT151" s="27"/>
      <c r="AU151" s="27"/>
      <c r="AV151" s="27"/>
      <c r="AW151" s="27">
        <f t="shared" ref="AW151" si="540">AV151+AS151+AR151+AN151+AM151</f>
        <v>109861.93919999999</v>
      </c>
      <c r="AX151" s="28">
        <f t="shared" si="491"/>
        <v>0</v>
      </c>
      <c r="AY151" s="29">
        <f t="shared" si="492"/>
        <v>38524006.399999999</v>
      </c>
      <c r="AZ151" s="29">
        <f t="shared" si="493"/>
        <v>2855039.9999999995</v>
      </c>
      <c r="BA151" s="29">
        <f t="shared" si="494"/>
        <v>35668966.399999999</v>
      </c>
      <c r="BB151" s="29">
        <f t="shared" si="495"/>
        <v>0</v>
      </c>
      <c r="BC151" s="29">
        <f t="shared" si="496"/>
        <v>0</v>
      </c>
      <c r="BD151" s="29">
        <f t="shared" si="497"/>
        <v>0</v>
      </c>
      <c r="BE151" s="29">
        <f t="shared" si="498"/>
        <v>0</v>
      </c>
      <c r="BF151" s="29">
        <f t="shared" si="499"/>
        <v>0</v>
      </c>
      <c r="BG151" s="29">
        <f t="shared" si="500"/>
        <v>0</v>
      </c>
      <c r="BH151" s="30">
        <f t="shared" si="505"/>
        <v>38524006.399999999</v>
      </c>
    </row>
    <row r="152" spans="1:60" s="25" customFormat="1" ht="16.5" customHeight="1" x14ac:dyDescent="0.25">
      <c r="A152" s="13">
        <v>1</v>
      </c>
      <c r="B152" s="35" t="s">
        <v>122</v>
      </c>
      <c r="C152" s="88">
        <v>77</v>
      </c>
      <c r="D152" s="88" t="s">
        <v>123</v>
      </c>
      <c r="E152" s="21" t="s">
        <v>18</v>
      </c>
      <c r="F152" s="21">
        <v>1792</v>
      </c>
      <c r="G152" s="21"/>
      <c r="H152" s="21">
        <v>7241</v>
      </c>
      <c r="I152" s="21">
        <v>4317</v>
      </c>
      <c r="J152" s="21">
        <v>1837</v>
      </c>
      <c r="K152" s="21"/>
      <c r="L152" s="21">
        <v>712</v>
      </c>
      <c r="M152" s="21"/>
      <c r="N152" s="21"/>
      <c r="O152" s="21">
        <v>566</v>
      </c>
      <c r="P152" s="21"/>
      <c r="Q152" s="21">
        <v>4</v>
      </c>
      <c r="R152" s="21"/>
      <c r="S152" s="21">
        <v>11</v>
      </c>
      <c r="T152" s="21">
        <v>7</v>
      </c>
      <c r="U152" s="21"/>
      <c r="V152" s="21"/>
      <c r="W152" s="21"/>
      <c r="X152" s="21"/>
      <c r="Y152" s="21"/>
      <c r="Z152" s="21"/>
      <c r="AA152" s="21"/>
      <c r="AB152" s="21">
        <v>64</v>
      </c>
      <c r="AC152" s="21"/>
      <c r="AD152" s="21">
        <v>248</v>
      </c>
      <c r="AE152" s="21">
        <v>148</v>
      </c>
      <c r="AF152" s="21">
        <v>44</v>
      </c>
      <c r="AG152" s="21"/>
      <c r="AH152" s="21">
        <v>24</v>
      </c>
      <c r="AI152" s="21"/>
      <c r="AJ152" s="21"/>
      <c r="AK152" s="21">
        <v>24</v>
      </c>
      <c r="AL152" s="21"/>
      <c r="AM152" s="21">
        <v>24</v>
      </c>
      <c r="AN152" s="21"/>
      <c r="AO152" s="21">
        <v>48</v>
      </c>
      <c r="AP152" s="21">
        <v>28</v>
      </c>
      <c r="AQ152" s="21">
        <v>19</v>
      </c>
      <c r="AR152" s="21"/>
      <c r="AS152" s="21">
        <v>12</v>
      </c>
      <c r="AT152" s="21"/>
      <c r="AU152" s="21"/>
      <c r="AV152" s="21"/>
      <c r="AW152" s="21"/>
      <c r="AX152" s="22">
        <f t="shared" si="491"/>
        <v>1884</v>
      </c>
      <c r="AY152" s="23">
        <f t="shared" si="492"/>
        <v>0</v>
      </c>
      <c r="AZ152" s="23">
        <f t="shared" si="493"/>
        <v>7548</v>
      </c>
      <c r="BA152" s="23">
        <f t="shared" si="494"/>
        <v>4500</v>
      </c>
      <c r="BB152" s="23">
        <f t="shared" si="495"/>
        <v>1900</v>
      </c>
      <c r="BC152" s="23">
        <f t="shared" si="496"/>
        <v>0</v>
      </c>
      <c r="BD152" s="23">
        <f t="shared" si="497"/>
        <v>748</v>
      </c>
      <c r="BE152" s="23">
        <f t="shared" si="498"/>
        <v>0</v>
      </c>
      <c r="BF152" s="23">
        <f t="shared" si="499"/>
        <v>0</v>
      </c>
      <c r="BG152" s="23">
        <f t="shared" si="500"/>
        <v>590</v>
      </c>
      <c r="BH152" s="24"/>
    </row>
    <row r="153" spans="1:60" s="33" customFormat="1" ht="17.399999999999999" customHeight="1" x14ac:dyDescent="0.25">
      <c r="A153" s="13">
        <v>1</v>
      </c>
      <c r="B153" s="34"/>
      <c r="C153" s="89"/>
      <c r="D153" s="89"/>
      <c r="E153" s="27" t="s">
        <v>19</v>
      </c>
      <c r="F153" s="27">
        <v>3001736.16</v>
      </c>
      <c r="G153" s="27">
        <f t="shared" si="529"/>
        <v>40101603.262000002</v>
      </c>
      <c r="H153" s="27">
        <v>12606596.74</v>
      </c>
      <c r="I153" s="27">
        <v>25121508.890000001</v>
      </c>
      <c r="J153" s="27">
        <v>2373497.6320000002</v>
      </c>
      <c r="K153" s="27"/>
      <c r="L153" s="27">
        <v>29996338.289999999</v>
      </c>
      <c r="M153" s="27"/>
      <c r="N153" s="27"/>
      <c r="O153" s="27">
        <v>15666832.02</v>
      </c>
      <c r="P153" s="27">
        <f t="shared" ref="P153" si="541">O153+L153+K153+G153+F153</f>
        <v>88766509.731999993</v>
      </c>
      <c r="Q153" s="27">
        <v>3755.28</v>
      </c>
      <c r="R153" s="27">
        <f t="shared" si="531"/>
        <v>57106.11</v>
      </c>
      <c r="S153" s="27">
        <v>19081.63</v>
      </c>
      <c r="T153" s="27">
        <v>38024.480000000003</v>
      </c>
      <c r="U153" s="27"/>
      <c r="V153" s="27"/>
      <c r="W153" s="27"/>
      <c r="X153" s="27"/>
      <c r="Y153" s="27"/>
      <c r="Z153" s="27"/>
      <c r="AA153" s="27">
        <f t="shared" ref="AA153" si="542">Z153+W153+V153+R153+Q153</f>
        <v>60861.39</v>
      </c>
      <c r="AB153" s="27">
        <v>105148.4</v>
      </c>
      <c r="AC153" s="27">
        <f t="shared" si="533"/>
        <v>1350858.648</v>
      </c>
      <c r="AD153" s="27">
        <v>432516.94</v>
      </c>
      <c r="AE153" s="27">
        <v>861888.3</v>
      </c>
      <c r="AF153" s="27">
        <v>56453.407999999996</v>
      </c>
      <c r="AG153" s="27"/>
      <c r="AH153" s="27">
        <v>1294578.81</v>
      </c>
      <c r="AI153" s="27"/>
      <c r="AJ153" s="27"/>
      <c r="AK153" s="27">
        <v>652784.67000000004</v>
      </c>
      <c r="AL153" s="27">
        <f t="shared" ref="AL153" si="543">AK153+AH153+AG153+AC153+AB153</f>
        <v>3403370.5279999999</v>
      </c>
      <c r="AM153" s="27">
        <v>42560.04</v>
      </c>
      <c r="AN153" s="27">
        <f t="shared" si="535"/>
        <v>272004.78000000003</v>
      </c>
      <c r="AO153" s="27">
        <v>82687.06</v>
      </c>
      <c r="AP153" s="27">
        <v>164772.76</v>
      </c>
      <c r="AQ153" s="27">
        <v>24544.959999999999</v>
      </c>
      <c r="AR153" s="27"/>
      <c r="AS153" s="27">
        <v>284175.84000000003</v>
      </c>
      <c r="AT153" s="27"/>
      <c r="AU153" s="27"/>
      <c r="AV153" s="27"/>
      <c r="AW153" s="27">
        <f t="shared" ref="AW153" si="544">AV153+AS153+AR153+AN153+AM153</f>
        <v>598740.66000000015</v>
      </c>
      <c r="AX153" s="28">
        <f t="shared" si="491"/>
        <v>3153199.8800000004</v>
      </c>
      <c r="AY153" s="29">
        <f t="shared" si="492"/>
        <v>41781572.800000004</v>
      </c>
      <c r="AZ153" s="29">
        <f t="shared" si="493"/>
        <v>13140882.370000001</v>
      </c>
      <c r="BA153" s="29">
        <f t="shared" si="494"/>
        <v>26186194.43</v>
      </c>
      <c r="BB153" s="29">
        <f t="shared" si="495"/>
        <v>2454496</v>
      </c>
      <c r="BC153" s="29">
        <f t="shared" si="496"/>
        <v>0</v>
      </c>
      <c r="BD153" s="29">
        <f t="shared" si="497"/>
        <v>31575092.939999998</v>
      </c>
      <c r="BE153" s="29">
        <f t="shared" si="498"/>
        <v>0</v>
      </c>
      <c r="BF153" s="29">
        <f t="shared" si="499"/>
        <v>0</v>
      </c>
      <c r="BG153" s="29">
        <f t="shared" si="500"/>
        <v>16319616.689999999</v>
      </c>
      <c r="BH153" s="30">
        <f t="shared" si="505"/>
        <v>92829482.310000002</v>
      </c>
    </row>
    <row r="154" spans="1:60" s="25" customFormat="1" ht="16.5" customHeight="1" x14ac:dyDescent="0.25">
      <c r="A154" s="13">
        <v>1</v>
      </c>
      <c r="B154" s="20" t="s">
        <v>124</v>
      </c>
      <c r="C154" s="88">
        <v>78</v>
      </c>
      <c r="D154" s="88" t="s">
        <v>125</v>
      </c>
      <c r="E154" s="21" t="s">
        <v>18</v>
      </c>
      <c r="F154" s="21">
        <v>2080</v>
      </c>
      <c r="G154" s="21"/>
      <c r="H154" s="21">
        <v>27864</v>
      </c>
      <c r="I154" s="21">
        <v>12979</v>
      </c>
      <c r="J154" s="21">
        <v>5885</v>
      </c>
      <c r="K154" s="21"/>
      <c r="L154" s="21">
        <v>1762</v>
      </c>
      <c r="M154" s="21"/>
      <c r="N154" s="21"/>
      <c r="O154" s="21">
        <v>574</v>
      </c>
      <c r="P154" s="21"/>
      <c r="Q154" s="21">
        <v>4</v>
      </c>
      <c r="R154" s="21"/>
      <c r="S154" s="21">
        <v>32</v>
      </c>
      <c r="T154" s="21">
        <v>15</v>
      </c>
      <c r="U154" s="21"/>
      <c r="V154" s="21"/>
      <c r="W154" s="21">
        <v>4</v>
      </c>
      <c r="X154" s="21"/>
      <c r="Y154" s="21"/>
      <c r="Z154" s="21"/>
      <c r="AA154" s="21"/>
      <c r="AB154" s="21">
        <v>1512</v>
      </c>
      <c r="AC154" s="21"/>
      <c r="AD154" s="21">
        <v>18721</v>
      </c>
      <c r="AE154" s="21">
        <v>8720</v>
      </c>
      <c r="AF154" s="21">
        <v>4227</v>
      </c>
      <c r="AG154" s="21"/>
      <c r="AH154" s="21">
        <v>1282</v>
      </c>
      <c r="AI154" s="21"/>
      <c r="AJ154" s="21"/>
      <c r="AK154" s="21">
        <v>362</v>
      </c>
      <c r="AL154" s="21"/>
      <c r="AM154" s="21">
        <v>212</v>
      </c>
      <c r="AN154" s="21"/>
      <c r="AO154" s="21">
        <v>3160</v>
      </c>
      <c r="AP154" s="21">
        <v>1472</v>
      </c>
      <c r="AQ154" s="21">
        <v>588</v>
      </c>
      <c r="AR154" s="21"/>
      <c r="AS154" s="21">
        <v>180</v>
      </c>
      <c r="AT154" s="21"/>
      <c r="AU154" s="21"/>
      <c r="AV154" s="21">
        <v>56</v>
      </c>
      <c r="AW154" s="21"/>
      <c r="AX154" s="22">
        <f t="shared" si="491"/>
        <v>3808</v>
      </c>
      <c r="AY154" s="23">
        <f t="shared" si="492"/>
        <v>0</v>
      </c>
      <c r="AZ154" s="23">
        <f t="shared" si="493"/>
        <v>49777</v>
      </c>
      <c r="BA154" s="23">
        <f t="shared" si="494"/>
        <v>23186</v>
      </c>
      <c r="BB154" s="23">
        <f t="shared" si="495"/>
        <v>10700</v>
      </c>
      <c r="BC154" s="23">
        <f t="shared" si="496"/>
        <v>0</v>
      </c>
      <c r="BD154" s="23">
        <f t="shared" si="497"/>
        <v>3228</v>
      </c>
      <c r="BE154" s="23">
        <f t="shared" si="498"/>
        <v>0</v>
      </c>
      <c r="BF154" s="23">
        <f t="shared" si="499"/>
        <v>0</v>
      </c>
      <c r="BG154" s="23">
        <f t="shared" si="500"/>
        <v>992</v>
      </c>
      <c r="BH154" s="24"/>
    </row>
    <row r="155" spans="1:60" s="33" customFormat="1" ht="15.75" customHeight="1" x14ac:dyDescent="0.25">
      <c r="A155" s="13">
        <v>1</v>
      </c>
      <c r="B155" s="32"/>
      <c r="C155" s="89"/>
      <c r="D155" s="89"/>
      <c r="E155" s="27" t="s">
        <v>19</v>
      </c>
      <c r="F155" s="27">
        <v>7543929.1600000001</v>
      </c>
      <c r="G155" s="27">
        <f t="shared" si="529"/>
        <v>50261424.950000003</v>
      </c>
      <c r="H155" s="27">
        <v>19298044.449999999</v>
      </c>
      <c r="I155" s="27">
        <v>26190527.800000001</v>
      </c>
      <c r="J155" s="27">
        <v>4772852.7</v>
      </c>
      <c r="K155" s="27"/>
      <c r="L155" s="27">
        <v>53295208.549999997</v>
      </c>
      <c r="M155" s="27"/>
      <c r="N155" s="27"/>
      <c r="O155" s="27">
        <v>9660084.6300000008</v>
      </c>
      <c r="P155" s="27">
        <f t="shared" ref="P155" si="545">O155+L155+K155+G155+F155</f>
        <v>120760647.28999999</v>
      </c>
      <c r="Q155" s="27">
        <v>15914.2</v>
      </c>
      <c r="R155" s="27">
        <f t="shared" si="531"/>
        <v>51545.120000000003</v>
      </c>
      <c r="S155" s="27">
        <v>21867.47</v>
      </c>
      <c r="T155" s="27">
        <v>29677.65</v>
      </c>
      <c r="U155" s="27"/>
      <c r="V155" s="27"/>
      <c r="W155" s="27">
        <v>97431.83</v>
      </c>
      <c r="X155" s="27"/>
      <c r="Y155" s="27"/>
      <c r="Z155" s="27"/>
      <c r="AA155" s="27">
        <f t="shared" ref="AA155" si="546">Z155+W155+V155+R155+Q155</f>
        <v>164891.15000000002</v>
      </c>
      <c r="AB155" s="27">
        <v>5484880.2800000003</v>
      </c>
      <c r="AC155" s="27">
        <f t="shared" si="533"/>
        <v>33989739.350000001</v>
      </c>
      <c r="AD155" s="27">
        <v>12965588.880000001</v>
      </c>
      <c r="AE155" s="27">
        <v>17596374.440000001</v>
      </c>
      <c r="AF155" s="27">
        <v>3427776.03</v>
      </c>
      <c r="AG155" s="27"/>
      <c r="AH155" s="27">
        <v>38388139.25</v>
      </c>
      <c r="AI155" s="27"/>
      <c r="AJ155" s="27"/>
      <c r="AK155" s="27">
        <v>6121407.7999999998</v>
      </c>
      <c r="AL155" s="27">
        <f t="shared" ref="AL155" si="547">AK155+AH155+AG155+AC155+AB155</f>
        <v>83984166.680000007</v>
      </c>
      <c r="AM155" s="27">
        <v>774897.72</v>
      </c>
      <c r="AN155" s="27">
        <f t="shared" si="535"/>
        <v>5636093.1400000006</v>
      </c>
      <c r="AO155" s="27">
        <v>2188569.54</v>
      </c>
      <c r="AP155" s="27">
        <v>2970238.33</v>
      </c>
      <c r="AQ155" s="27">
        <v>477285.27</v>
      </c>
      <c r="AR155" s="27"/>
      <c r="AS155" s="27">
        <v>5651045.8799999999</v>
      </c>
      <c r="AT155" s="27"/>
      <c r="AU155" s="27"/>
      <c r="AV155" s="27">
        <v>989487.84</v>
      </c>
      <c r="AW155" s="27">
        <f t="shared" ref="AW155" si="548">AV155+AS155+AR155+AN155+AM155</f>
        <v>13051524.58</v>
      </c>
      <c r="AX155" s="28">
        <f t="shared" si="491"/>
        <v>13819621.359999999</v>
      </c>
      <c r="AY155" s="29">
        <f t="shared" si="492"/>
        <v>89938802.560000002</v>
      </c>
      <c r="AZ155" s="29">
        <f t="shared" si="493"/>
        <v>34474070.340000004</v>
      </c>
      <c r="BA155" s="29">
        <f t="shared" si="494"/>
        <v>46786818.219999999</v>
      </c>
      <c r="BB155" s="29">
        <f t="shared" si="495"/>
        <v>8677914</v>
      </c>
      <c r="BC155" s="29">
        <f t="shared" si="496"/>
        <v>0</v>
      </c>
      <c r="BD155" s="29">
        <f t="shared" si="497"/>
        <v>97431825.50999999</v>
      </c>
      <c r="BE155" s="29">
        <f t="shared" si="498"/>
        <v>0</v>
      </c>
      <c r="BF155" s="29">
        <f t="shared" si="499"/>
        <v>0</v>
      </c>
      <c r="BG155" s="29">
        <f t="shared" si="500"/>
        <v>16770980.27</v>
      </c>
      <c r="BH155" s="30">
        <f t="shared" si="505"/>
        <v>217961229.69999999</v>
      </c>
    </row>
    <row r="156" spans="1:60" s="25" customFormat="1" ht="19.5" customHeight="1" x14ac:dyDescent="0.25">
      <c r="A156" s="13">
        <v>1</v>
      </c>
      <c r="B156" s="20" t="s">
        <v>126</v>
      </c>
      <c r="C156" s="88">
        <v>79</v>
      </c>
      <c r="D156" s="88" t="s">
        <v>127</v>
      </c>
      <c r="E156" s="21" t="s">
        <v>18</v>
      </c>
      <c r="F156" s="21">
        <v>5236</v>
      </c>
      <c r="G156" s="21"/>
      <c r="H156" s="21">
        <v>42495</v>
      </c>
      <c r="I156" s="21">
        <v>29020</v>
      </c>
      <c r="J156" s="21">
        <v>3596</v>
      </c>
      <c r="K156" s="21"/>
      <c r="L156" s="21">
        <v>2380</v>
      </c>
      <c r="M156" s="21"/>
      <c r="N156" s="21"/>
      <c r="O156" s="21">
        <v>1200</v>
      </c>
      <c r="P156" s="21"/>
      <c r="Q156" s="21">
        <v>4</v>
      </c>
      <c r="R156" s="21"/>
      <c r="S156" s="21">
        <v>32</v>
      </c>
      <c r="T156" s="21">
        <v>22</v>
      </c>
      <c r="U156" s="21"/>
      <c r="V156" s="21"/>
      <c r="W156" s="21"/>
      <c r="X156" s="21"/>
      <c r="Y156" s="21"/>
      <c r="Z156" s="21"/>
      <c r="AA156" s="21"/>
      <c r="AB156" s="21">
        <v>1928</v>
      </c>
      <c r="AC156" s="21"/>
      <c r="AD156" s="21">
        <v>15721</v>
      </c>
      <c r="AE156" s="21">
        <v>10736</v>
      </c>
      <c r="AF156" s="21">
        <v>1489</v>
      </c>
      <c r="AG156" s="21"/>
      <c r="AH156" s="21">
        <v>956</v>
      </c>
      <c r="AI156" s="21"/>
      <c r="AJ156" s="21"/>
      <c r="AK156" s="21">
        <v>440</v>
      </c>
      <c r="AL156" s="21"/>
      <c r="AM156" s="21">
        <v>44</v>
      </c>
      <c r="AN156" s="21"/>
      <c r="AO156" s="21">
        <v>326</v>
      </c>
      <c r="AP156" s="21">
        <v>222</v>
      </c>
      <c r="AQ156" s="21">
        <v>15</v>
      </c>
      <c r="AR156" s="21"/>
      <c r="AS156" s="21">
        <v>8</v>
      </c>
      <c r="AT156" s="21"/>
      <c r="AU156" s="21"/>
      <c r="AV156" s="21">
        <v>8</v>
      </c>
      <c r="AW156" s="21"/>
      <c r="AX156" s="22">
        <f t="shared" si="491"/>
        <v>7212</v>
      </c>
      <c r="AY156" s="23">
        <f t="shared" si="492"/>
        <v>0</v>
      </c>
      <c r="AZ156" s="23">
        <f t="shared" si="493"/>
        <v>58574</v>
      </c>
      <c r="BA156" s="23">
        <f t="shared" si="494"/>
        <v>40000</v>
      </c>
      <c r="BB156" s="23">
        <f t="shared" si="495"/>
        <v>5100</v>
      </c>
      <c r="BC156" s="23">
        <f t="shared" si="496"/>
        <v>0</v>
      </c>
      <c r="BD156" s="23">
        <f t="shared" si="497"/>
        <v>3344</v>
      </c>
      <c r="BE156" s="23">
        <f t="shared" si="498"/>
        <v>0</v>
      </c>
      <c r="BF156" s="23">
        <f t="shared" si="499"/>
        <v>0</v>
      </c>
      <c r="BG156" s="23">
        <f t="shared" si="500"/>
        <v>1648</v>
      </c>
      <c r="BH156" s="24"/>
    </row>
    <row r="157" spans="1:60" s="33" customFormat="1" ht="15.75" customHeight="1" x14ac:dyDescent="0.25">
      <c r="A157" s="13">
        <v>1</v>
      </c>
      <c r="B157" s="32"/>
      <c r="C157" s="89"/>
      <c r="D157" s="89"/>
      <c r="E157" s="27" t="s">
        <v>19</v>
      </c>
      <c r="F157" s="27">
        <v>18859613.559999999</v>
      </c>
      <c r="G157" s="27">
        <f t="shared" si="529"/>
        <v>114113835.38000001</v>
      </c>
      <c r="H157" s="27">
        <v>41209811.310000002</v>
      </c>
      <c r="I157" s="27">
        <v>69404811.560000002</v>
      </c>
      <c r="J157" s="27">
        <v>3499212.51</v>
      </c>
      <c r="K157" s="27"/>
      <c r="L157" s="27">
        <v>86564398.859999999</v>
      </c>
      <c r="M157" s="27"/>
      <c r="N157" s="27"/>
      <c r="O157" s="27">
        <v>23485192.530000001</v>
      </c>
      <c r="P157" s="27">
        <f t="shared" ref="P157" si="549">O157+L157+K157+G157+F157</f>
        <v>243023040.33000001</v>
      </c>
      <c r="Q157" s="27">
        <v>6656.56</v>
      </c>
      <c r="R157" s="27">
        <f t="shared" si="531"/>
        <v>82825.58</v>
      </c>
      <c r="S157" s="27">
        <v>30881.23</v>
      </c>
      <c r="T157" s="27">
        <v>51944.35</v>
      </c>
      <c r="U157" s="27"/>
      <c r="V157" s="27"/>
      <c r="W157" s="27"/>
      <c r="X157" s="27"/>
      <c r="Y157" s="27"/>
      <c r="Z157" s="27"/>
      <c r="AA157" s="27">
        <f t="shared" ref="AA157" si="550">Z157+W157+V157+R157+Q157</f>
        <v>89482.14</v>
      </c>
      <c r="AB157" s="27">
        <v>6939130.7599999998</v>
      </c>
      <c r="AC157" s="27">
        <f t="shared" si="533"/>
        <v>42339671.603999995</v>
      </c>
      <c r="AD157" s="27">
        <v>15245824.82</v>
      </c>
      <c r="AE157" s="27">
        <v>25644527.559999999</v>
      </c>
      <c r="AF157" s="27">
        <v>1449319.2240000002</v>
      </c>
      <c r="AG157" s="27"/>
      <c r="AH157" s="27">
        <v>34189300.390000001</v>
      </c>
      <c r="AI157" s="27"/>
      <c r="AJ157" s="27"/>
      <c r="AK157" s="27">
        <v>7734079.4699999997</v>
      </c>
      <c r="AL157" s="27">
        <f t="shared" ref="AL157" si="551">AK157+AH157+AG157+AC157+AB157</f>
        <v>91202182.223999992</v>
      </c>
      <c r="AM157" s="27">
        <v>156799.84</v>
      </c>
      <c r="AN157" s="27">
        <f t="shared" si="535"/>
        <v>862259.67599999986</v>
      </c>
      <c r="AO157" s="27">
        <v>315938.71999999997</v>
      </c>
      <c r="AP157" s="27">
        <v>531430.68999999994</v>
      </c>
      <c r="AQ157" s="27">
        <v>14890.265999999998</v>
      </c>
      <c r="AR157" s="27"/>
      <c r="AS157" s="27">
        <v>484954.62</v>
      </c>
      <c r="AT157" s="27"/>
      <c r="AU157" s="27"/>
      <c r="AV157" s="27">
        <v>220075.43</v>
      </c>
      <c r="AW157" s="27">
        <f t="shared" ref="AW157" si="552">AV157+AS157+AR157+AN157+AM157</f>
        <v>1724089.5659999999</v>
      </c>
      <c r="AX157" s="28">
        <f t="shared" si="491"/>
        <v>25962200.719999999</v>
      </c>
      <c r="AY157" s="29">
        <f t="shared" si="492"/>
        <v>157398592.24000001</v>
      </c>
      <c r="AZ157" s="29">
        <f t="shared" si="493"/>
        <v>56802456.080000006</v>
      </c>
      <c r="BA157" s="29">
        <f t="shared" si="494"/>
        <v>95632714.159999996</v>
      </c>
      <c r="BB157" s="29">
        <f t="shared" si="495"/>
        <v>4963422</v>
      </c>
      <c r="BC157" s="29">
        <f t="shared" si="496"/>
        <v>0</v>
      </c>
      <c r="BD157" s="29">
        <f t="shared" si="497"/>
        <v>121238653.87</v>
      </c>
      <c r="BE157" s="29">
        <f t="shared" si="498"/>
        <v>0</v>
      </c>
      <c r="BF157" s="29">
        <f t="shared" si="499"/>
        <v>0</v>
      </c>
      <c r="BG157" s="29">
        <f t="shared" si="500"/>
        <v>31439347.43</v>
      </c>
      <c r="BH157" s="30">
        <f t="shared" si="505"/>
        <v>336038794.25999999</v>
      </c>
    </row>
    <row r="158" spans="1:60" s="25" customFormat="1" ht="18.75" customHeight="1" x14ac:dyDescent="0.25">
      <c r="A158" s="13">
        <v>1</v>
      </c>
      <c r="B158" s="20" t="s">
        <v>128</v>
      </c>
      <c r="C158" s="88">
        <v>80</v>
      </c>
      <c r="D158" s="88" t="s">
        <v>129</v>
      </c>
      <c r="E158" s="21" t="s">
        <v>18</v>
      </c>
      <c r="F158" s="21"/>
      <c r="G158" s="21"/>
      <c r="H158" s="21">
        <v>8875</v>
      </c>
      <c r="I158" s="21">
        <v>4575</v>
      </c>
      <c r="J158" s="21">
        <v>490</v>
      </c>
      <c r="K158" s="21"/>
      <c r="L158" s="21">
        <v>1084</v>
      </c>
      <c r="M158" s="21"/>
      <c r="N158" s="21">
        <v>146</v>
      </c>
      <c r="O158" s="21">
        <v>296</v>
      </c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>
        <v>3644</v>
      </c>
      <c r="AE158" s="21">
        <v>1878</v>
      </c>
      <c r="AF158" s="21">
        <v>230</v>
      </c>
      <c r="AG158" s="21"/>
      <c r="AH158" s="21">
        <v>440</v>
      </c>
      <c r="AI158" s="21"/>
      <c r="AJ158" s="21">
        <v>44</v>
      </c>
      <c r="AK158" s="21">
        <v>140</v>
      </c>
      <c r="AL158" s="21"/>
      <c r="AM158" s="21"/>
      <c r="AN158" s="21"/>
      <c r="AO158" s="21">
        <v>103</v>
      </c>
      <c r="AP158" s="21">
        <v>53</v>
      </c>
      <c r="AQ158" s="21"/>
      <c r="AR158" s="21"/>
      <c r="AS158" s="21">
        <v>8</v>
      </c>
      <c r="AT158" s="21"/>
      <c r="AU158" s="21"/>
      <c r="AV158" s="21"/>
      <c r="AW158" s="21"/>
      <c r="AX158" s="22">
        <f t="shared" si="491"/>
        <v>0</v>
      </c>
      <c r="AY158" s="23">
        <f t="shared" si="492"/>
        <v>0</v>
      </c>
      <c r="AZ158" s="23">
        <f t="shared" si="493"/>
        <v>12622</v>
      </c>
      <c r="BA158" s="23">
        <f t="shared" si="494"/>
        <v>6506</v>
      </c>
      <c r="BB158" s="23">
        <f t="shared" si="495"/>
        <v>720</v>
      </c>
      <c r="BC158" s="23">
        <f t="shared" si="496"/>
        <v>0</v>
      </c>
      <c r="BD158" s="23">
        <f t="shared" si="497"/>
        <v>1532</v>
      </c>
      <c r="BE158" s="23">
        <f t="shared" si="498"/>
        <v>0</v>
      </c>
      <c r="BF158" s="23">
        <f t="shared" si="499"/>
        <v>190</v>
      </c>
      <c r="BG158" s="29">
        <f t="shared" si="500"/>
        <v>436</v>
      </c>
      <c r="BH158" s="24"/>
    </row>
    <row r="159" spans="1:60" s="33" customFormat="1" ht="13.5" customHeight="1" x14ac:dyDescent="0.25">
      <c r="A159" s="13">
        <v>1</v>
      </c>
      <c r="B159" s="34"/>
      <c r="C159" s="89"/>
      <c r="D159" s="89"/>
      <c r="E159" s="27" t="s">
        <v>19</v>
      </c>
      <c r="F159" s="27"/>
      <c r="G159" s="27">
        <f t="shared" si="529"/>
        <v>12726050.100399999</v>
      </c>
      <c r="H159" s="27">
        <v>5941318.0999999996</v>
      </c>
      <c r="I159" s="27">
        <v>6307542.7699999996</v>
      </c>
      <c r="J159" s="27">
        <v>477189.2304</v>
      </c>
      <c r="K159" s="27"/>
      <c r="L159" s="27">
        <v>47209747.640000001</v>
      </c>
      <c r="M159" s="27"/>
      <c r="N159" s="27">
        <v>12600004.59</v>
      </c>
      <c r="O159" s="27">
        <v>6563438.8799999999</v>
      </c>
      <c r="P159" s="27">
        <f t="shared" ref="P159" si="553">O159+L159+K159+G159+F159</f>
        <v>66499236.620400004</v>
      </c>
      <c r="Q159" s="27"/>
      <c r="R159" s="27">
        <f t="shared" si="531"/>
        <v>0</v>
      </c>
      <c r="S159" s="27"/>
      <c r="T159" s="27"/>
      <c r="U159" s="27"/>
      <c r="V159" s="27"/>
      <c r="W159" s="27"/>
      <c r="X159" s="27"/>
      <c r="Y159" s="27"/>
      <c r="Z159" s="27"/>
      <c r="AA159" s="27">
        <f t="shared" ref="AA159" si="554">Z159+W159+V159+R159+Q159</f>
        <v>0</v>
      </c>
      <c r="AB159" s="27"/>
      <c r="AC159" s="27">
        <f t="shared" si="533"/>
        <v>5290405.1895999992</v>
      </c>
      <c r="AD159" s="27">
        <v>2439226.64</v>
      </c>
      <c r="AE159" s="27">
        <v>2627649.38</v>
      </c>
      <c r="AF159" s="27">
        <v>223529.16960000002</v>
      </c>
      <c r="AG159" s="27"/>
      <c r="AH159" s="27">
        <v>18645866.719999999</v>
      </c>
      <c r="AI159" s="27"/>
      <c r="AJ159" s="27">
        <v>3742413.81</v>
      </c>
      <c r="AK159" s="27">
        <v>3004256.28</v>
      </c>
      <c r="AL159" s="27">
        <f t="shared" ref="AL159" si="555">AK159+AH159+AG159+AC159+AB159</f>
        <v>26940528.189599998</v>
      </c>
      <c r="AM159" s="27"/>
      <c r="AN159" s="27">
        <f t="shared" si="535"/>
        <v>140935.84</v>
      </c>
      <c r="AO159" s="27">
        <v>68749.34</v>
      </c>
      <c r="AP159" s="27">
        <v>72186.5</v>
      </c>
      <c r="AQ159" s="27"/>
      <c r="AR159" s="27"/>
      <c r="AS159" s="27">
        <v>264480.38</v>
      </c>
      <c r="AT159" s="27"/>
      <c r="AU159" s="27"/>
      <c r="AV159" s="27"/>
      <c r="AW159" s="27">
        <f t="shared" ref="AW159" si="556">AV159+AS159+AR159+AN159+AM159</f>
        <v>405416.22</v>
      </c>
      <c r="AX159" s="28">
        <f t="shared" si="491"/>
        <v>0</v>
      </c>
      <c r="AY159" s="29">
        <f t="shared" si="492"/>
        <v>18157391.129999999</v>
      </c>
      <c r="AZ159" s="29">
        <f t="shared" si="493"/>
        <v>8449294.0800000001</v>
      </c>
      <c r="BA159" s="29">
        <f t="shared" si="494"/>
        <v>9007378.6499999985</v>
      </c>
      <c r="BB159" s="29">
        <f t="shared" si="495"/>
        <v>700718.4</v>
      </c>
      <c r="BC159" s="29">
        <f t="shared" si="496"/>
        <v>0</v>
      </c>
      <c r="BD159" s="29">
        <f t="shared" si="497"/>
        <v>66120094.739999995</v>
      </c>
      <c r="BE159" s="29">
        <f t="shared" si="498"/>
        <v>0</v>
      </c>
      <c r="BF159" s="29">
        <f t="shared" si="499"/>
        <v>16342418.4</v>
      </c>
      <c r="BG159" s="29">
        <f t="shared" si="500"/>
        <v>9567695.1600000001</v>
      </c>
      <c r="BH159" s="30">
        <f t="shared" si="505"/>
        <v>93845181.029999986</v>
      </c>
    </row>
    <row r="160" spans="1:60" s="25" customFormat="1" ht="18" customHeight="1" x14ac:dyDescent="0.25">
      <c r="A160" s="13">
        <v>1</v>
      </c>
      <c r="B160" s="20" t="s">
        <v>130</v>
      </c>
      <c r="C160" s="88">
        <v>81</v>
      </c>
      <c r="D160" s="88" t="s">
        <v>131</v>
      </c>
      <c r="E160" s="21" t="s">
        <v>18</v>
      </c>
      <c r="F160" s="21">
        <v>3864</v>
      </c>
      <c r="G160" s="21"/>
      <c r="H160" s="21">
        <v>17068</v>
      </c>
      <c r="I160" s="21">
        <v>13768</v>
      </c>
      <c r="J160" s="21">
        <v>4176</v>
      </c>
      <c r="K160" s="21"/>
      <c r="L160" s="21">
        <v>1814</v>
      </c>
      <c r="M160" s="21"/>
      <c r="N160" s="21"/>
      <c r="O160" s="21">
        <v>665</v>
      </c>
      <c r="P160" s="21"/>
      <c r="Q160" s="21">
        <v>4</v>
      </c>
      <c r="R160" s="21"/>
      <c r="S160" s="21">
        <v>15</v>
      </c>
      <c r="T160" s="21">
        <v>12</v>
      </c>
      <c r="U160" s="21">
        <v>7</v>
      </c>
      <c r="V160" s="21"/>
      <c r="W160" s="21"/>
      <c r="X160" s="21"/>
      <c r="Y160" s="21"/>
      <c r="Z160" s="21"/>
      <c r="AA160" s="21"/>
      <c r="AB160" s="21">
        <v>2920</v>
      </c>
      <c r="AC160" s="21"/>
      <c r="AD160" s="21">
        <v>13778</v>
      </c>
      <c r="AE160" s="21">
        <v>11114</v>
      </c>
      <c r="AF160" s="21">
        <v>2953</v>
      </c>
      <c r="AG160" s="21"/>
      <c r="AH160" s="21">
        <v>1244</v>
      </c>
      <c r="AI160" s="21"/>
      <c r="AJ160" s="21"/>
      <c r="AK160" s="21">
        <v>596</v>
      </c>
      <c r="AL160" s="21"/>
      <c r="AM160" s="21">
        <v>32</v>
      </c>
      <c r="AN160" s="21"/>
      <c r="AO160" s="21">
        <v>154</v>
      </c>
      <c r="AP160" s="21">
        <v>124</v>
      </c>
      <c r="AQ160" s="21">
        <v>14</v>
      </c>
      <c r="AR160" s="21"/>
      <c r="AS160" s="21">
        <v>12</v>
      </c>
      <c r="AT160" s="21"/>
      <c r="AU160" s="21"/>
      <c r="AV160" s="21">
        <v>4</v>
      </c>
      <c r="AW160" s="21"/>
      <c r="AX160" s="22">
        <f t="shared" si="491"/>
        <v>6820</v>
      </c>
      <c r="AY160" s="23">
        <f t="shared" si="492"/>
        <v>0</v>
      </c>
      <c r="AZ160" s="23">
        <f t="shared" si="493"/>
        <v>31015</v>
      </c>
      <c r="BA160" s="23">
        <f t="shared" si="494"/>
        <v>25018</v>
      </c>
      <c r="BB160" s="23">
        <f t="shared" si="495"/>
        <v>7150</v>
      </c>
      <c r="BC160" s="23">
        <f t="shared" si="496"/>
        <v>0</v>
      </c>
      <c r="BD160" s="23">
        <f t="shared" si="497"/>
        <v>3070</v>
      </c>
      <c r="BE160" s="23">
        <f t="shared" si="498"/>
        <v>0</v>
      </c>
      <c r="BF160" s="23">
        <f t="shared" si="499"/>
        <v>0</v>
      </c>
      <c r="BG160" s="23">
        <f t="shared" si="500"/>
        <v>1265</v>
      </c>
      <c r="BH160" s="24"/>
    </row>
    <row r="161" spans="1:60" s="33" customFormat="1" ht="18" customHeight="1" x14ac:dyDescent="0.25">
      <c r="A161" s="13">
        <v>1</v>
      </c>
      <c r="B161" s="32"/>
      <c r="C161" s="89"/>
      <c r="D161" s="89"/>
      <c r="E161" s="27" t="s">
        <v>19</v>
      </c>
      <c r="F161" s="27">
        <v>13804932.960000001</v>
      </c>
      <c r="G161" s="27">
        <f t="shared" si="529"/>
        <v>58759934.522</v>
      </c>
      <c r="H161" s="27">
        <v>19945699.25</v>
      </c>
      <c r="I161" s="27">
        <v>34750457.840000004</v>
      </c>
      <c r="J161" s="27">
        <v>4063777.432</v>
      </c>
      <c r="K161" s="27"/>
      <c r="L161" s="27">
        <v>66379009.609999999</v>
      </c>
      <c r="M161" s="27"/>
      <c r="N161" s="27"/>
      <c r="O161" s="27">
        <v>14093309.09</v>
      </c>
      <c r="P161" s="27">
        <f t="shared" ref="P161" si="557">O161+L161+K161+G161+F161</f>
        <v>153037186.18200001</v>
      </c>
      <c r="Q161" s="27">
        <v>13341.36</v>
      </c>
      <c r="R161" s="27">
        <f t="shared" si="531"/>
        <v>53609.903000000006</v>
      </c>
      <c r="S161" s="27">
        <v>17012.060000000001</v>
      </c>
      <c r="T161" s="27">
        <v>29639.32</v>
      </c>
      <c r="U161" s="27">
        <v>6958.5230000000001</v>
      </c>
      <c r="V161" s="27"/>
      <c r="W161" s="27"/>
      <c r="X161" s="27"/>
      <c r="Y161" s="27"/>
      <c r="Z161" s="27"/>
      <c r="AA161" s="27">
        <f t="shared" ref="AA161" si="558">Z161+W161+V161+R161+Q161</f>
        <v>66951.263000000006</v>
      </c>
      <c r="AB161" s="27">
        <v>10427077.039999999</v>
      </c>
      <c r="AC161" s="27">
        <f t="shared" si="533"/>
        <v>47026814.089000002</v>
      </c>
      <c r="AD161" s="27">
        <v>16100972.91</v>
      </c>
      <c r="AE161" s="27">
        <v>28051971.18</v>
      </c>
      <c r="AF161" s="27">
        <v>2873869.9989999998</v>
      </c>
      <c r="AG161" s="27"/>
      <c r="AH161" s="27">
        <v>44178671.950000003</v>
      </c>
      <c r="AI161" s="27"/>
      <c r="AJ161" s="27"/>
      <c r="AK161" s="27">
        <v>12721632.060000001</v>
      </c>
      <c r="AL161" s="27">
        <f t="shared" ref="AL161" si="559">AK161+AH161+AG161+AC161+AB161</f>
        <v>114354195.139</v>
      </c>
      <c r="AM161" s="27">
        <v>118404.2</v>
      </c>
      <c r="AN161" s="27">
        <f t="shared" si="535"/>
        <v>506348.326</v>
      </c>
      <c r="AO161" s="27">
        <v>179571.78</v>
      </c>
      <c r="AP161" s="27">
        <v>312859.5</v>
      </c>
      <c r="AQ161" s="27">
        <v>13917.046</v>
      </c>
      <c r="AR161" s="27"/>
      <c r="AS161" s="27">
        <v>444006.75</v>
      </c>
      <c r="AT161" s="27"/>
      <c r="AU161" s="27"/>
      <c r="AV161" s="27">
        <v>80686.880000000005</v>
      </c>
      <c r="AW161" s="27">
        <f t="shared" ref="AW161" si="560">AV161+AS161+AR161+AN161+AM161</f>
        <v>1149446.156</v>
      </c>
      <c r="AX161" s="28">
        <f t="shared" si="491"/>
        <v>24363755.559999999</v>
      </c>
      <c r="AY161" s="29">
        <f t="shared" si="492"/>
        <v>106346706.84</v>
      </c>
      <c r="AZ161" s="29">
        <f t="shared" si="493"/>
        <v>36243256</v>
      </c>
      <c r="BA161" s="29">
        <f t="shared" si="494"/>
        <v>63144927.840000004</v>
      </c>
      <c r="BB161" s="29">
        <f t="shared" si="495"/>
        <v>6958523</v>
      </c>
      <c r="BC161" s="29">
        <f t="shared" si="496"/>
        <v>0</v>
      </c>
      <c r="BD161" s="29">
        <f t="shared" si="497"/>
        <v>111001688.31</v>
      </c>
      <c r="BE161" s="29">
        <f t="shared" si="498"/>
        <v>0</v>
      </c>
      <c r="BF161" s="29">
        <f t="shared" si="499"/>
        <v>0</v>
      </c>
      <c r="BG161" s="29">
        <f t="shared" si="500"/>
        <v>26895628.030000001</v>
      </c>
      <c r="BH161" s="30">
        <f t="shared" si="505"/>
        <v>268607778.74000001</v>
      </c>
    </row>
    <row r="162" spans="1:60" s="25" customFormat="1" ht="16.5" customHeight="1" x14ac:dyDescent="0.25">
      <c r="A162" s="13">
        <v>1</v>
      </c>
      <c r="B162" s="20" t="s">
        <v>132</v>
      </c>
      <c r="C162" s="88">
        <v>82</v>
      </c>
      <c r="D162" s="88" t="s">
        <v>133</v>
      </c>
      <c r="E162" s="21" t="s">
        <v>18</v>
      </c>
      <c r="F162" s="21">
        <v>4744</v>
      </c>
      <c r="G162" s="21"/>
      <c r="H162" s="21">
        <v>43861</v>
      </c>
      <c r="I162" s="21">
        <v>22343</v>
      </c>
      <c r="J162" s="21">
        <v>7118</v>
      </c>
      <c r="K162" s="21">
        <v>732</v>
      </c>
      <c r="L162" s="21">
        <v>2132</v>
      </c>
      <c r="M162" s="21"/>
      <c r="N162" s="21"/>
      <c r="O162" s="21">
        <v>1096</v>
      </c>
      <c r="P162" s="21"/>
      <c r="Q162" s="21">
        <v>16</v>
      </c>
      <c r="R162" s="21"/>
      <c r="S162" s="21">
        <v>54</v>
      </c>
      <c r="T162" s="21">
        <v>28</v>
      </c>
      <c r="U162" s="21">
        <v>7</v>
      </c>
      <c r="V162" s="21"/>
      <c r="W162" s="21">
        <v>4</v>
      </c>
      <c r="X162" s="21"/>
      <c r="Y162" s="21"/>
      <c r="Z162" s="21"/>
      <c r="AA162" s="21"/>
      <c r="AB162" s="21">
        <v>180</v>
      </c>
      <c r="AC162" s="21"/>
      <c r="AD162" s="21">
        <v>4614</v>
      </c>
      <c r="AE162" s="21">
        <v>2350</v>
      </c>
      <c r="AF162" s="21">
        <v>124</v>
      </c>
      <c r="AG162" s="21">
        <v>24</v>
      </c>
      <c r="AH162" s="21">
        <v>106</v>
      </c>
      <c r="AI162" s="21"/>
      <c r="AJ162" s="21"/>
      <c r="AK162" s="21">
        <v>24</v>
      </c>
      <c r="AL162" s="21"/>
      <c r="AM162" s="21">
        <v>72</v>
      </c>
      <c r="AN162" s="21"/>
      <c r="AO162" s="21">
        <v>540</v>
      </c>
      <c r="AP162" s="21">
        <v>275</v>
      </c>
      <c r="AQ162" s="21">
        <v>51</v>
      </c>
      <c r="AR162" s="21"/>
      <c r="AS162" s="21">
        <v>32</v>
      </c>
      <c r="AT162" s="21"/>
      <c r="AU162" s="21"/>
      <c r="AV162" s="21">
        <v>8</v>
      </c>
      <c r="AW162" s="21"/>
      <c r="AX162" s="22">
        <f t="shared" si="491"/>
        <v>5012</v>
      </c>
      <c r="AY162" s="23">
        <f t="shared" si="492"/>
        <v>0</v>
      </c>
      <c r="AZ162" s="23">
        <f t="shared" si="493"/>
        <v>49069</v>
      </c>
      <c r="BA162" s="23">
        <f t="shared" si="494"/>
        <v>24996</v>
      </c>
      <c r="BB162" s="23">
        <f t="shared" si="495"/>
        <v>7300</v>
      </c>
      <c r="BC162" s="23">
        <f t="shared" si="496"/>
        <v>756</v>
      </c>
      <c r="BD162" s="23">
        <f t="shared" si="497"/>
        <v>2274</v>
      </c>
      <c r="BE162" s="23">
        <f t="shared" si="498"/>
        <v>0</v>
      </c>
      <c r="BF162" s="23">
        <f t="shared" si="499"/>
        <v>0</v>
      </c>
      <c r="BG162" s="23">
        <f t="shared" si="500"/>
        <v>1128</v>
      </c>
      <c r="BH162" s="24"/>
    </row>
    <row r="163" spans="1:60" s="33" customFormat="1" x14ac:dyDescent="0.25">
      <c r="A163" s="13">
        <v>1</v>
      </c>
      <c r="B163" s="43"/>
      <c r="C163" s="89"/>
      <c r="D163" s="89"/>
      <c r="E163" s="27" t="s">
        <v>19</v>
      </c>
      <c r="F163" s="27">
        <v>14082139.68</v>
      </c>
      <c r="G163" s="27">
        <f t="shared" si="529"/>
        <v>110102511.03</v>
      </c>
      <c r="H163" s="27">
        <v>41461278.939999998</v>
      </c>
      <c r="I163" s="27">
        <v>62868797.240000002</v>
      </c>
      <c r="J163" s="27">
        <v>5772434.8499999996</v>
      </c>
      <c r="K163" s="27">
        <v>4952201.49</v>
      </c>
      <c r="L163" s="27">
        <v>72481667.049999997</v>
      </c>
      <c r="M163" s="27"/>
      <c r="N163" s="27"/>
      <c r="O163" s="27">
        <v>18878057.030000001</v>
      </c>
      <c r="P163" s="27">
        <f t="shared" ref="P163" si="561">O163+L163+K163+G163+F163</f>
        <v>220496576.28</v>
      </c>
      <c r="Q163" s="27">
        <v>41905.760000000002</v>
      </c>
      <c r="R163" s="27">
        <f t="shared" si="531"/>
        <v>134843.976</v>
      </c>
      <c r="S163" s="27">
        <v>51234.84</v>
      </c>
      <c r="T163" s="27">
        <v>77688.69</v>
      </c>
      <c r="U163" s="27">
        <v>5920.4459999999999</v>
      </c>
      <c r="V163" s="27"/>
      <c r="W163" s="27">
        <v>154710.07</v>
      </c>
      <c r="X163" s="27"/>
      <c r="Y163" s="27"/>
      <c r="Z163" s="27"/>
      <c r="AA163" s="27">
        <f t="shared" ref="AA163" si="562">Z163+W163+V163+R163+Q163</f>
        <v>331459.80599999998</v>
      </c>
      <c r="AB163" s="27">
        <v>528376.31999999995</v>
      </c>
      <c r="AC163" s="27">
        <f t="shared" si="533"/>
        <v>11074618.332</v>
      </c>
      <c r="AD163" s="27">
        <v>4361109.2699999996</v>
      </c>
      <c r="AE163" s="27">
        <v>6612861.4800000004</v>
      </c>
      <c r="AF163" s="27">
        <v>100647.58199999999</v>
      </c>
      <c r="AG163" s="27">
        <v>147903.03</v>
      </c>
      <c r="AH163" s="27">
        <v>3635686.61</v>
      </c>
      <c r="AI163" s="27"/>
      <c r="AJ163" s="27"/>
      <c r="AK163" s="27">
        <v>427281.13</v>
      </c>
      <c r="AL163" s="27">
        <f t="shared" ref="AL163" si="563">AK163+AH163+AG163+AC163+AB163</f>
        <v>15813865.422</v>
      </c>
      <c r="AM163" s="27">
        <v>214387.16</v>
      </c>
      <c r="AN163" s="27">
        <f t="shared" si="535"/>
        <v>1325521.4619999998</v>
      </c>
      <c r="AO163" s="27">
        <v>510298.97</v>
      </c>
      <c r="AP163" s="27">
        <v>773779.37</v>
      </c>
      <c r="AQ163" s="27">
        <v>41443.121999999996</v>
      </c>
      <c r="AR163" s="27"/>
      <c r="AS163" s="27">
        <v>1082970.48</v>
      </c>
      <c r="AT163" s="27"/>
      <c r="AU163" s="27"/>
      <c r="AV163" s="27">
        <v>116531.22</v>
      </c>
      <c r="AW163" s="27">
        <f t="shared" ref="AW163" si="564">AV163+AS163+AR163+AN163+AM163</f>
        <v>2739410.3219999997</v>
      </c>
      <c r="AX163" s="28">
        <f t="shared" si="491"/>
        <v>14866808.92</v>
      </c>
      <c r="AY163" s="29">
        <f t="shared" si="492"/>
        <v>122637494.8</v>
      </c>
      <c r="AZ163" s="29">
        <f t="shared" si="493"/>
        <v>46383922.019999996</v>
      </c>
      <c r="BA163" s="29">
        <f t="shared" si="494"/>
        <v>70333126.780000001</v>
      </c>
      <c r="BB163" s="29">
        <f t="shared" si="495"/>
        <v>5920446</v>
      </c>
      <c r="BC163" s="29">
        <f t="shared" si="496"/>
        <v>5100104.5200000005</v>
      </c>
      <c r="BD163" s="29">
        <f t="shared" si="497"/>
        <v>77355034.209999993</v>
      </c>
      <c r="BE163" s="29">
        <f t="shared" si="498"/>
        <v>0</v>
      </c>
      <c r="BF163" s="29">
        <f t="shared" si="499"/>
        <v>0</v>
      </c>
      <c r="BG163" s="29">
        <f t="shared" si="500"/>
        <v>19421869.380000003</v>
      </c>
      <c r="BH163" s="30">
        <f t="shared" si="505"/>
        <v>239381311.82999998</v>
      </c>
    </row>
    <row r="164" spans="1:60" s="25" customFormat="1" ht="19.5" customHeight="1" x14ac:dyDescent="0.25">
      <c r="A164" s="13">
        <v>1</v>
      </c>
      <c r="B164" s="20" t="s">
        <v>134</v>
      </c>
      <c r="C164" s="88">
        <v>83</v>
      </c>
      <c r="D164" s="88" t="s">
        <v>135</v>
      </c>
      <c r="E164" s="21" t="s">
        <v>18</v>
      </c>
      <c r="F164" s="21">
        <v>4220</v>
      </c>
      <c r="G164" s="21"/>
      <c r="H164" s="21">
        <v>36769</v>
      </c>
      <c r="I164" s="21">
        <v>31849</v>
      </c>
      <c r="J164" s="21">
        <v>8879</v>
      </c>
      <c r="K164" s="21"/>
      <c r="L164" s="21">
        <v>2016</v>
      </c>
      <c r="M164" s="21"/>
      <c r="N164" s="21"/>
      <c r="O164" s="21">
        <v>1386</v>
      </c>
      <c r="P164" s="21"/>
      <c r="Q164" s="21">
        <v>4</v>
      </c>
      <c r="R164" s="21"/>
      <c r="S164" s="21">
        <v>24</v>
      </c>
      <c r="T164" s="21">
        <v>21</v>
      </c>
      <c r="U164" s="21"/>
      <c r="V164" s="21"/>
      <c r="W164" s="21"/>
      <c r="X164" s="21"/>
      <c r="Y164" s="21"/>
      <c r="Z164" s="21"/>
      <c r="AA164" s="21"/>
      <c r="AB164" s="21">
        <v>1848</v>
      </c>
      <c r="AC164" s="21"/>
      <c r="AD164" s="21">
        <v>16450</v>
      </c>
      <c r="AE164" s="21">
        <v>14249</v>
      </c>
      <c r="AF164" s="21">
        <v>4082</v>
      </c>
      <c r="AG164" s="21"/>
      <c r="AH164" s="21">
        <v>720</v>
      </c>
      <c r="AI164" s="21"/>
      <c r="AJ164" s="21"/>
      <c r="AK164" s="21">
        <v>850</v>
      </c>
      <c r="AL164" s="21"/>
      <c r="AM164" s="21">
        <v>36</v>
      </c>
      <c r="AN164" s="21"/>
      <c r="AO164" s="21">
        <v>325</v>
      </c>
      <c r="AP164" s="21">
        <v>281</v>
      </c>
      <c r="AQ164" s="21">
        <v>39</v>
      </c>
      <c r="AR164" s="21"/>
      <c r="AS164" s="21">
        <v>16</v>
      </c>
      <c r="AT164" s="21"/>
      <c r="AU164" s="21"/>
      <c r="AV164" s="21">
        <v>8</v>
      </c>
      <c r="AW164" s="21"/>
      <c r="AX164" s="22">
        <f t="shared" si="491"/>
        <v>6108</v>
      </c>
      <c r="AY164" s="23">
        <f t="shared" si="492"/>
        <v>0</v>
      </c>
      <c r="AZ164" s="23">
        <f t="shared" si="493"/>
        <v>53568</v>
      </c>
      <c r="BA164" s="23">
        <f t="shared" si="494"/>
        <v>46400</v>
      </c>
      <c r="BB164" s="23">
        <f t="shared" si="495"/>
        <v>13000</v>
      </c>
      <c r="BC164" s="23">
        <f t="shared" si="496"/>
        <v>0</v>
      </c>
      <c r="BD164" s="23">
        <f t="shared" si="497"/>
        <v>2752</v>
      </c>
      <c r="BE164" s="23">
        <f t="shared" si="498"/>
        <v>0</v>
      </c>
      <c r="BF164" s="23">
        <f t="shared" si="499"/>
        <v>0</v>
      </c>
      <c r="BG164" s="23">
        <f t="shared" si="500"/>
        <v>2244</v>
      </c>
      <c r="BH164" s="24"/>
    </row>
    <row r="165" spans="1:60" s="33" customFormat="1" ht="16.95" customHeight="1" x14ac:dyDescent="0.25">
      <c r="A165" s="13">
        <v>1</v>
      </c>
      <c r="B165" s="32"/>
      <c r="C165" s="89"/>
      <c r="D165" s="89"/>
      <c r="E165" s="27" t="s">
        <v>19</v>
      </c>
      <c r="F165" s="27">
        <v>15263478.84</v>
      </c>
      <c r="G165" s="27">
        <f t="shared" si="529"/>
        <v>125319631.25999999</v>
      </c>
      <c r="H165" s="27">
        <v>35726870.93</v>
      </c>
      <c r="I165" s="27">
        <v>80951539.950000003</v>
      </c>
      <c r="J165" s="27">
        <v>8641220.3800000008</v>
      </c>
      <c r="K165" s="27"/>
      <c r="L165" s="27">
        <v>60950006.009999998</v>
      </c>
      <c r="M165" s="27"/>
      <c r="N165" s="27"/>
      <c r="O165" s="27">
        <v>28839412.489999998</v>
      </c>
      <c r="P165" s="27">
        <f t="shared" ref="P165" si="565">O165+L165+K165+G165+F165</f>
        <v>230372528.59999999</v>
      </c>
      <c r="Q165" s="27">
        <v>12620.6</v>
      </c>
      <c r="R165" s="27">
        <f t="shared" si="531"/>
        <v>77660.489999999991</v>
      </c>
      <c r="S165" s="27">
        <v>23779.599999999999</v>
      </c>
      <c r="T165" s="27">
        <v>53880.89</v>
      </c>
      <c r="U165" s="27"/>
      <c r="V165" s="27"/>
      <c r="W165" s="27"/>
      <c r="X165" s="27"/>
      <c r="Y165" s="27"/>
      <c r="Z165" s="27"/>
      <c r="AA165" s="27">
        <f t="shared" ref="AA165" si="566">Z165+W165+V165+R165+Q165</f>
        <v>90281.09</v>
      </c>
      <c r="AB165" s="27">
        <v>6674060.0800000001</v>
      </c>
      <c r="AC165" s="27">
        <f t="shared" si="533"/>
        <v>56173475.109999999</v>
      </c>
      <c r="AD165" s="27">
        <v>15983856.060000001</v>
      </c>
      <c r="AE165" s="27">
        <v>36216935.009999998</v>
      </c>
      <c r="AF165" s="27">
        <v>3972684.04</v>
      </c>
      <c r="AG165" s="27"/>
      <c r="AH165" s="27">
        <v>22125687.109999999</v>
      </c>
      <c r="AI165" s="27"/>
      <c r="AJ165" s="27"/>
      <c r="AK165" s="27">
        <v>17489708.219999999</v>
      </c>
      <c r="AL165" s="27">
        <f t="shared" ref="AL165" si="567">AK165+AH165+AG165+AC165+AB165</f>
        <v>102462930.52</v>
      </c>
      <c r="AM165" s="27">
        <v>131402.48000000001</v>
      </c>
      <c r="AN165" s="27">
        <f t="shared" si="535"/>
        <v>1066957.04</v>
      </c>
      <c r="AO165" s="27">
        <v>315079.73</v>
      </c>
      <c r="AP165" s="27">
        <v>713921.73</v>
      </c>
      <c r="AQ165" s="27">
        <v>37955.58</v>
      </c>
      <c r="AR165" s="27"/>
      <c r="AS165" s="27">
        <v>417465.79</v>
      </c>
      <c r="AT165" s="27"/>
      <c r="AU165" s="27"/>
      <c r="AV165" s="27">
        <v>186060.73</v>
      </c>
      <c r="AW165" s="27">
        <f t="shared" ref="AW165" si="568">AV165+AS165+AR165+AN165+AM165</f>
        <v>1801886.04</v>
      </c>
      <c r="AX165" s="28">
        <f t="shared" si="491"/>
        <v>22081562</v>
      </c>
      <c r="AY165" s="29">
        <f t="shared" si="492"/>
        <v>182637723.89999998</v>
      </c>
      <c r="AZ165" s="29">
        <f t="shared" si="493"/>
        <v>52049586.32</v>
      </c>
      <c r="BA165" s="29">
        <f t="shared" si="494"/>
        <v>117936277.58</v>
      </c>
      <c r="BB165" s="29">
        <f t="shared" si="495"/>
        <v>12651860</v>
      </c>
      <c r="BC165" s="29">
        <f t="shared" si="496"/>
        <v>0</v>
      </c>
      <c r="BD165" s="29">
        <f t="shared" si="497"/>
        <v>83493158.909999996</v>
      </c>
      <c r="BE165" s="29">
        <f t="shared" si="498"/>
        <v>0</v>
      </c>
      <c r="BF165" s="29">
        <f t="shared" si="499"/>
        <v>0</v>
      </c>
      <c r="BG165" s="29">
        <f t="shared" si="500"/>
        <v>46515181.439999998</v>
      </c>
      <c r="BH165" s="30">
        <f t="shared" si="505"/>
        <v>334727626.25</v>
      </c>
    </row>
    <row r="166" spans="1:60" s="25" customFormat="1" ht="18.75" customHeight="1" x14ac:dyDescent="0.25">
      <c r="A166" s="13">
        <v>1</v>
      </c>
      <c r="B166" s="44"/>
      <c r="C166" s="88">
        <v>84</v>
      </c>
      <c r="D166" s="88" t="s">
        <v>136</v>
      </c>
      <c r="E166" s="21" t="s">
        <v>18</v>
      </c>
      <c r="F166" s="21">
        <v>9128</v>
      </c>
      <c r="G166" s="21"/>
      <c r="H166" s="21">
        <v>91921</v>
      </c>
      <c r="I166" s="21">
        <v>69124</v>
      </c>
      <c r="J166" s="21">
        <v>26894</v>
      </c>
      <c r="K166" s="21"/>
      <c r="L166" s="21">
        <v>4850</v>
      </c>
      <c r="M166" s="21"/>
      <c r="N166" s="21"/>
      <c r="O166" s="21">
        <v>2740</v>
      </c>
      <c r="P166" s="21"/>
      <c r="Q166" s="21">
        <v>40</v>
      </c>
      <c r="R166" s="21"/>
      <c r="S166" s="21">
        <v>291</v>
      </c>
      <c r="T166" s="21">
        <v>218</v>
      </c>
      <c r="U166" s="21">
        <v>31</v>
      </c>
      <c r="V166" s="21"/>
      <c r="W166" s="21">
        <v>12</v>
      </c>
      <c r="X166" s="21"/>
      <c r="Y166" s="21"/>
      <c r="Z166" s="21">
        <v>4</v>
      </c>
      <c r="AA166" s="21"/>
      <c r="AB166" s="21">
        <v>348</v>
      </c>
      <c r="AC166" s="21"/>
      <c r="AD166" s="21">
        <v>6699</v>
      </c>
      <c r="AE166" s="21">
        <v>5037</v>
      </c>
      <c r="AF166" s="21">
        <v>374</v>
      </c>
      <c r="AG166" s="21"/>
      <c r="AH166" s="21">
        <v>92</v>
      </c>
      <c r="AI166" s="21"/>
      <c r="AJ166" s="21"/>
      <c r="AK166" s="21">
        <v>44</v>
      </c>
      <c r="AL166" s="21"/>
      <c r="AM166" s="21">
        <v>1524</v>
      </c>
      <c r="AN166" s="21"/>
      <c r="AO166" s="21">
        <v>15318</v>
      </c>
      <c r="AP166" s="21">
        <v>11521</v>
      </c>
      <c r="AQ166" s="21">
        <v>3901</v>
      </c>
      <c r="AR166" s="21"/>
      <c r="AS166" s="21">
        <v>576</v>
      </c>
      <c r="AT166" s="21"/>
      <c r="AU166" s="21"/>
      <c r="AV166" s="21">
        <v>648</v>
      </c>
      <c r="AW166" s="21"/>
      <c r="AX166" s="22">
        <f t="shared" si="491"/>
        <v>11040</v>
      </c>
      <c r="AY166" s="23">
        <f t="shared" si="492"/>
        <v>0</v>
      </c>
      <c r="AZ166" s="23">
        <f t="shared" si="493"/>
        <v>114229</v>
      </c>
      <c r="BA166" s="23">
        <f t="shared" si="494"/>
        <v>85900</v>
      </c>
      <c r="BB166" s="23">
        <f t="shared" si="495"/>
        <v>31200</v>
      </c>
      <c r="BC166" s="23">
        <f t="shared" si="496"/>
        <v>0</v>
      </c>
      <c r="BD166" s="23">
        <f t="shared" si="497"/>
        <v>5530</v>
      </c>
      <c r="BE166" s="23">
        <f t="shared" si="498"/>
        <v>0</v>
      </c>
      <c r="BF166" s="23">
        <f t="shared" si="499"/>
        <v>0</v>
      </c>
      <c r="BG166" s="23">
        <f t="shared" si="500"/>
        <v>3436</v>
      </c>
      <c r="BH166" s="24"/>
    </row>
    <row r="167" spans="1:60" s="33" customFormat="1" ht="18.600000000000001" customHeight="1" x14ac:dyDescent="0.25">
      <c r="A167" s="13">
        <v>1</v>
      </c>
      <c r="B167" s="43"/>
      <c r="C167" s="89"/>
      <c r="D167" s="89"/>
      <c r="E167" s="27" t="s">
        <v>19</v>
      </c>
      <c r="F167" s="27">
        <v>25942413.440000001</v>
      </c>
      <c r="G167" s="27">
        <f t="shared" si="529"/>
        <v>254033281.48799998</v>
      </c>
      <c r="H167" s="27">
        <v>80530962.019999996</v>
      </c>
      <c r="I167" s="27">
        <v>151690423.18000001</v>
      </c>
      <c r="J167" s="27">
        <v>21811896.287999999</v>
      </c>
      <c r="K167" s="27"/>
      <c r="L167" s="27">
        <v>145645010.03999999</v>
      </c>
      <c r="M167" s="27"/>
      <c r="N167" s="27"/>
      <c r="O167" s="27">
        <v>45908529.799999997</v>
      </c>
      <c r="P167" s="27">
        <f t="shared" ref="P167" si="569">O167+L167+K167+G167+F167</f>
        <v>471529234.76799995</v>
      </c>
      <c r="Q167" s="27">
        <v>123970.72</v>
      </c>
      <c r="R167" s="27">
        <f t="shared" si="531"/>
        <v>754329.45400000003</v>
      </c>
      <c r="S167" s="27">
        <v>254523.94</v>
      </c>
      <c r="T167" s="27">
        <v>474501.69</v>
      </c>
      <c r="U167" s="27">
        <v>25303.824000000004</v>
      </c>
      <c r="V167" s="27"/>
      <c r="W167" s="27">
        <v>499354.32</v>
      </c>
      <c r="X167" s="27"/>
      <c r="Y167" s="27"/>
      <c r="Z167" s="27">
        <v>57674.03</v>
      </c>
      <c r="AA167" s="27">
        <f t="shared" ref="AA167" si="570">Z167+W167+V167+R167+Q167</f>
        <v>1435328.524</v>
      </c>
      <c r="AB167" s="27">
        <v>985015.16</v>
      </c>
      <c r="AC167" s="27">
        <f t="shared" si="533"/>
        <v>17086594.767999999</v>
      </c>
      <c r="AD167" s="27">
        <v>5868535.8099999996</v>
      </c>
      <c r="AE167" s="27">
        <v>10914413.07</v>
      </c>
      <c r="AF167" s="27">
        <v>303645.88799999998</v>
      </c>
      <c r="AG167" s="27"/>
      <c r="AH167" s="27">
        <v>2829674.48</v>
      </c>
      <c r="AI167" s="27"/>
      <c r="AJ167" s="27"/>
      <c r="AK167" s="27">
        <v>749762.42</v>
      </c>
      <c r="AL167" s="27">
        <f t="shared" ref="AL167" si="571">AK167+AH167+AG167+AC167+AB167</f>
        <v>21651046.827999998</v>
      </c>
      <c r="AM167" s="27">
        <v>4331611.6399999997</v>
      </c>
      <c r="AN167" s="27">
        <f t="shared" si="535"/>
        <v>41880760.119999997</v>
      </c>
      <c r="AO167" s="27">
        <v>13421482.119999999</v>
      </c>
      <c r="AP167" s="27">
        <v>25296300</v>
      </c>
      <c r="AQ167" s="27">
        <v>3162978</v>
      </c>
      <c r="AR167" s="27"/>
      <c r="AS167" s="27">
        <v>17477401.210000001</v>
      </c>
      <c r="AT167" s="27"/>
      <c r="AU167" s="27"/>
      <c r="AV167" s="27">
        <v>10958066.16</v>
      </c>
      <c r="AW167" s="27">
        <f t="shared" ref="AW167" si="572">AV167+AS167+AR167+AN167+AM167</f>
        <v>74647839.129999995</v>
      </c>
      <c r="AX167" s="28">
        <f t="shared" si="491"/>
        <v>31383010.960000001</v>
      </c>
      <c r="AY167" s="29">
        <f t="shared" si="492"/>
        <v>313754965.82999998</v>
      </c>
      <c r="AZ167" s="29">
        <f t="shared" si="493"/>
        <v>100075503.89</v>
      </c>
      <c r="BA167" s="29">
        <f t="shared" si="494"/>
        <v>188375637.94</v>
      </c>
      <c r="BB167" s="29">
        <f t="shared" si="495"/>
        <v>25303824</v>
      </c>
      <c r="BC167" s="29">
        <f t="shared" si="496"/>
        <v>0</v>
      </c>
      <c r="BD167" s="29">
        <f t="shared" si="497"/>
        <v>166451440.04999998</v>
      </c>
      <c r="BE167" s="29">
        <f t="shared" si="498"/>
        <v>0</v>
      </c>
      <c r="BF167" s="29">
        <f t="shared" si="499"/>
        <v>0</v>
      </c>
      <c r="BG167" s="29">
        <f t="shared" si="500"/>
        <v>57674032.409999996</v>
      </c>
      <c r="BH167" s="30">
        <f t="shared" si="505"/>
        <v>569263449.25</v>
      </c>
    </row>
    <row r="168" spans="1:60" s="25" customFormat="1" ht="19.5" customHeight="1" x14ac:dyDescent="0.25">
      <c r="A168" s="13">
        <v>1</v>
      </c>
      <c r="B168" s="20" t="s">
        <v>137</v>
      </c>
      <c r="C168" s="88">
        <v>85</v>
      </c>
      <c r="D168" s="88" t="s">
        <v>138</v>
      </c>
      <c r="E168" s="21" t="s">
        <v>18</v>
      </c>
      <c r="F168" s="21">
        <v>4680</v>
      </c>
      <c r="G168" s="21"/>
      <c r="H168" s="21">
        <v>34713</v>
      </c>
      <c r="I168" s="21">
        <v>20662</v>
      </c>
      <c r="J168" s="21">
        <v>5049</v>
      </c>
      <c r="K168" s="21"/>
      <c r="L168" s="21">
        <v>1954</v>
      </c>
      <c r="M168" s="21"/>
      <c r="N168" s="21"/>
      <c r="O168" s="21">
        <v>1076</v>
      </c>
      <c r="P168" s="21"/>
      <c r="Q168" s="21">
        <v>16</v>
      </c>
      <c r="R168" s="21"/>
      <c r="S168" s="21">
        <v>57</v>
      </c>
      <c r="T168" s="21">
        <v>34</v>
      </c>
      <c r="U168" s="21"/>
      <c r="V168" s="21"/>
      <c r="W168" s="21">
        <v>4</v>
      </c>
      <c r="X168" s="21"/>
      <c r="Y168" s="21"/>
      <c r="Z168" s="21"/>
      <c r="AA168" s="21"/>
      <c r="AB168" s="21">
        <v>240</v>
      </c>
      <c r="AC168" s="21"/>
      <c r="AD168" s="21">
        <v>1749</v>
      </c>
      <c r="AE168" s="21">
        <v>1041</v>
      </c>
      <c r="AF168" s="21">
        <v>120</v>
      </c>
      <c r="AG168" s="21"/>
      <c r="AH168" s="21">
        <v>44</v>
      </c>
      <c r="AI168" s="21"/>
      <c r="AJ168" s="21"/>
      <c r="AK168" s="21">
        <v>44</v>
      </c>
      <c r="AL168" s="21"/>
      <c r="AM168" s="21">
        <v>72</v>
      </c>
      <c r="AN168" s="21"/>
      <c r="AO168" s="21">
        <v>444</v>
      </c>
      <c r="AP168" s="21">
        <v>263</v>
      </c>
      <c r="AQ168" s="21">
        <v>31</v>
      </c>
      <c r="AR168" s="21"/>
      <c r="AS168" s="21">
        <v>16</v>
      </c>
      <c r="AT168" s="21"/>
      <c r="AU168" s="21"/>
      <c r="AV168" s="21">
        <v>20</v>
      </c>
      <c r="AW168" s="21"/>
      <c r="AX168" s="22">
        <f t="shared" si="491"/>
        <v>5008</v>
      </c>
      <c r="AY168" s="23">
        <f t="shared" si="492"/>
        <v>0</v>
      </c>
      <c r="AZ168" s="23">
        <f t="shared" si="493"/>
        <v>36963</v>
      </c>
      <c r="BA168" s="23">
        <f t="shared" si="494"/>
        <v>22000</v>
      </c>
      <c r="BB168" s="23">
        <f t="shared" si="495"/>
        <v>5200</v>
      </c>
      <c r="BC168" s="23">
        <f t="shared" si="496"/>
        <v>0</v>
      </c>
      <c r="BD168" s="23">
        <f t="shared" si="497"/>
        <v>2018</v>
      </c>
      <c r="BE168" s="23">
        <f t="shared" si="498"/>
        <v>0</v>
      </c>
      <c r="BF168" s="23">
        <f t="shared" si="499"/>
        <v>0</v>
      </c>
      <c r="BG168" s="23">
        <f t="shared" si="500"/>
        <v>1140</v>
      </c>
      <c r="BH168" s="24"/>
    </row>
    <row r="169" spans="1:60" s="33" customFormat="1" ht="19.2" customHeight="1" x14ac:dyDescent="0.25">
      <c r="A169" s="13">
        <v>1</v>
      </c>
      <c r="B169" s="43"/>
      <c r="C169" s="89"/>
      <c r="D169" s="89"/>
      <c r="E169" s="27" t="s">
        <v>19</v>
      </c>
      <c r="F169" s="27">
        <v>12996401.32</v>
      </c>
      <c r="G169" s="27">
        <f t="shared" si="529"/>
        <v>97768680.714000002</v>
      </c>
      <c r="H169" s="27">
        <v>32922302.609999999</v>
      </c>
      <c r="I169" s="27">
        <v>60751375.920000002</v>
      </c>
      <c r="J169" s="27">
        <v>4095002.1839999999</v>
      </c>
      <c r="K169" s="27"/>
      <c r="L169" s="27">
        <v>59351277.130000003</v>
      </c>
      <c r="M169" s="27"/>
      <c r="N169" s="27"/>
      <c r="O169" s="27">
        <v>18901706.739999998</v>
      </c>
      <c r="P169" s="27">
        <f t="shared" ref="P169" si="573">O169+L169+K169+G169+F169</f>
        <v>189018065.90399998</v>
      </c>
      <c r="Q169" s="27">
        <v>40667.96</v>
      </c>
      <c r="R169" s="27">
        <f t="shared" si="531"/>
        <v>153442.66</v>
      </c>
      <c r="S169" s="27">
        <v>53928.55</v>
      </c>
      <c r="T169" s="27">
        <v>99514.11</v>
      </c>
      <c r="U169" s="27"/>
      <c r="V169" s="27"/>
      <c r="W169" s="27">
        <v>122626.61</v>
      </c>
      <c r="X169" s="27"/>
      <c r="Y169" s="27"/>
      <c r="Z169" s="27"/>
      <c r="AA169" s="27">
        <f t="shared" ref="AA169" si="574">Z169+W169+V169+R169+Q169</f>
        <v>316737.23000000004</v>
      </c>
      <c r="AB169" s="27">
        <v>662735.84</v>
      </c>
      <c r="AC169" s="27">
        <f t="shared" si="533"/>
        <v>4816894.392</v>
      </c>
      <c r="AD169" s="27">
        <v>1658842.27</v>
      </c>
      <c r="AE169" s="27">
        <v>3061054.13</v>
      </c>
      <c r="AF169" s="27">
        <v>96997.991999999998</v>
      </c>
      <c r="AG169" s="27"/>
      <c r="AH169" s="27">
        <v>1287579.3600000001</v>
      </c>
      <c r="AI169" s="27"/>
      <c r="AJ169" s="27"/>
      <c r="AK169" s="27">
        <v>784219.75</v>
      </c>
      <c r="AL169" s="27">
        <f t="shared" ref="AL169" si="575">AK169+AH169+AG169+AC169+AB169</f>
        <v>7551429.3420000002</v>
      </c>
      <c r="AM169" s="27">
        <v>203339.48</v>
      </c>
      <c r="AN169" s="27">
        <f t="shared" si="535"/>
        <v>1222156.6140000001</v>
      </c>
      <c r="AO169" s="27">
        <v>420642.71</v>
      </c>
      <c r="AP169" s="27">
        <v>776210.08</v>
      </c>
      <c r="AQ169" s="27">
        <v>25303.824000000001</v>
      </c>
      <c r="AR169" s="27"/>
      <c r="AS169" s="27">
        <v>551819.73</v>
      </c>
      <c r="AT169" s="27"/>
      <c r="AU169" s="27"/>
      <c r="AV169" s="27">
        <v>422272.17</v>
      </c>
      <c r="AW169" s="27">
        <f t="shared" ref="AW169" si="576">AV169+AS169+AR169+AN169+AM169</f>
        <v>2399587.9939999999</v>
      </c>
      <c r="AX169" s="28">
        <f t="shared" si="491"/>
        <v>13903144.6</v>
      </c>
      <c r="AY169" s="29">
        <f t="shared" si="492"/>
        <v>103961174.38</v>
      </c>
      <c r="AZ169" s="29">
        <f t="shared" si="493"/>
        <v>35055716.140000001</v>
      </c>
      <c r="BA169" s="29">
        <f t="shared" si="494"/>
        <v>64688154.240000002</v>
      </c>
      <c r="BB169" s="29">
        <f t="shared" si="495"/>
        <v>4217304</v>
      </c>
      <c r="BC169" s="29">
        <f t="shared" si="496"/>
        <v>0</v>
      </c>
      <c r="BD169" s="29">
        <f t="shared" si="497"/>
        <v>61313302.830000006</v>
      </c>
      <c r="BE169" s="29">
        <f t="shared" si="498"/>
        <v>0</v>
      </c>
      <c r="BF169" s="29">
        <f t="shared" si="499"/>
        <v>0</v>
      </c>
      <c r="BG169" s="29">
        <f t="shared" si="500"/>
        <v>20108198.659999996</v>
      </c>
      <c r="BH169" s="30">
        <f t="shared" si="505"/>
        <v>199285820.47</v>
      </c>
    </row>
    <row r="170" spans="1:60" s="25" customFormat="1" ht="19.5" customHeight="1" x14ac:dyDescent="0.25">
      <c r="A170" s="13">
        <v>1</v>
      </c>
      <c r="B170" s="20" t="s">
        <v>139</v>
      </c>
      <c r="C170" s="88">
        <v>86</v>
      </c>
      <c r="D170" s="88" t="s">
        <v>140</v>
      </c>
      <c r="E170" s="21" t="s">
        <v>18</v>
      </c>
      <c r="F170" s="21">
        <v>6764</v>
      </c>
      <c r="G170" s="21"/>
      <c r="H170" s="21">
        <v>62810</v>
      </c>
      <c r="I170" s="21">
        <v>20321</v>
      </c>
      <c r="J170" s="21">
        <v>6051</v>
      </c>
      <c r="K170" s="21"/>
      <c r="L170" s="21">
        <v>3724</v>
      </c>
      <c r="M170" s="21"/>
      <c r="N170" s="21"/>
      <c r="O170" s="21">
        <v>760</v>
      </c>
      <c r="P170" s="21"/>
      <c r="Q170" s="21">
        <v>8</v>
      </c>
      <c r="R170" s="21"/>
      <c r="S170" s="21">
        <v>38</v>
      </c>
      <c r="T170" s="21">
        <v>12</v>
      </c>
      <c r="U170" s="21"/>
      <c r="V170" s="21"/>
      <c r="W170" s="21">
        <v>12</v>
      </c>
      <c r="X170" s="21"/>
      <c r="Y170" s="21"/>
      <c r="Z170" s="21"/>
      <c r="AA170" s="21"/>
      <c r="AB170" s="21">
        <v>2552</v>
      </c>
      <c r="AC170" s="21"/>
      <c r="AD170" s="21">
        <v>23841</v>
      </c>
      <c r="AE170" s="21">
        <v>7713</v>
      </c>
      <c r="AF170" s="21">
        <v>2216</v>
      </c>
      <c r="AG170" s="21"/>
      <c r="AH170" s="21">
        <v>1164</v>
      </c>
      <c r="AI170" s="21"/>
      <c r="AJ170" s="21"/>
      <c r="AK170" s="21">
        <v>324</v>
      </c>
      <c r="AL170" s="21"/>
      <c r="AM170" s="21">
        <v>52</v>
      </c>
      <c r="AN170" s="21"/>
      <c r="AO170" s="21">
        <v>401</v>
      </c>
      <c r="AP170" s="21">
        <v>130</v>
      </c>
      <c r="AQ170" s="21">
        <v>33</v>
      </c>
      <c r="AR170" s="21"/>
      <c r="AS170" s="21">
        <v>24</v>
      </c>
      <c r="AT170" s="21"/>
      <c r="AU170" s="21"/>
      <c r="AV170" s="21">
        <v>4</v>
      </c>
      <c r="AW170" s="21"/>
      <c r="AX170" s="22">
        <f t="shared" si="491"/>
        <v>9376</v>
      </c>
      <c r="AY170" s="23">
        <f t="shared" si="492"/>
        <v>0</v>
      </c>
      <c r="AZ170" s="23">
        <f t="shared" si="493"/>
        <v>87090</v>
      </c>
      <c r="BA170" s="23">
        <f t="shared" si="494"/>
        <v>28176</v>
      </c>
      <c r="BB170" s="23">
        <f t="shared" si="495"/>
        <v>8300</v>
      </c>
      <c r="BC170" s="23">
        <f t="shared" si="496"/>
        <v>0</v>
      </c>
      <c r="BD170" s="23">
        <f t="shared" si="497"/>
        <v>4924</v>
      </c>
      <c r="BE170" s="23">
        <f t="shared" si="498"/>
        <v>0</v>
      </c>
      <c r="BF170" s="23">
        <f t="shared" si="499"/>
        <v>0</v>
      </c>
      <c r="BG170" s="23">
        <f t="shared" si="500"/>
        <v>1088</v>
      </c>
      <c r="BH170" s="24"/>
    </row>
    <row r="171" spans="1:60" s="33" customFormat="1" ht="19.5" customHeight="1" x14ac:dyDescent="0.25">
      <c r="A171" s="13">
        <v>1</v>
      </c>
      <c r="B171" s="32"/>
      <c r="C171" s="89"/>
      <c r="D171" s="89"/>
      <c r="E171" s="27" t="s">
        <v>19</v>
      </c>
      <c r="F171" s="27">
        <v>17687644.84</v>
      </c>
      <c r="G171" s="27">
        <f t="shared" si="529"/>
        <v>189543576.62400001</v>
      </c>
      <c r="H171" s="27">
        <v>87170383.599999994</v>
      </c>
      <c r="I171" s="27">
        <v>96484530.769999996</v>
      </c>
      <c r="J171" s="27">
        <v>5888662.2539999997</v>
      </c>
      <c r="K171" s="27"/>
      <c r="L171" s="27">
        <v>153360283.11000001</v>
      </c>
      <c r="M171" s="27"/>
      <c r="N171" s="27"/>
      <c r="O171" s="27">
        <v>17317031.48</v>
      </c>
      <c r="P171" s="27">
        <f t="shared" ref="P171" si="577">O171+L171+K171+G171+F171</f>
        <v>377908536.05399996</v>
      </c>
      <c r="Q171" s="27">
        <v>21824.080000000002</v>
      </c>
      <c r="R171" s="27">
        <f t="shared" si="531"/>
        <v>109665.04000000001</v>
      </c>
      <c r="S171" s="27">
        <v>52125.8</v>
      </c>
      <c r="T171" s="27">
        <v>57539.24</v>
      </c>
      <c r="U171" s="27"/>
      <c r="V171" s="27"/>
      <c r="W171" s="27">
        <v>407331.43</v>
      </c>
      <c r="X171" s="27"/>
      <c r="Y171" s="27"/>
      <c r="Z171" s="27"/>
      <c r="AA171" s="27">
        <f t="shared" ref="AA171" si="578">Z171+W171+V171+R171+Q171</f>
        <v>538820.54999999993</v>
      </c>
      <c r="AB171" s="27">
        <v>6673786.9199999999</v>
      </c>
      <c r="AC171" s="27">
        <f t="shared" si="533"/>
        <v>71768751.171999991</v>
      </c>
      <c r="AD171" s="27">
        <v>33087856.739999998</v>
      </c>
      <c r="AE171" s="27">
        <v>36524141.590000004</v>
      </c>
      <c r="AF171" s="27">
        <v>2156752.8419999997</v>
      </c>
      <c r="AG171" s="27"/>
      <c r="AH171" s="27">
        <v>48879771.509999998</v>
      </c>
      <c r="AI171" s="27"/>
      <c r="AJ171" s="27"/>
      <c r="AK171" s="27">
        <v>7524810.7999999998</v>
      </c>
      <c r="AL171" s="27">
        <f t="shared" ref="AL171" si="579">AK171+AH171+AG171+AC171+AB171</f>
        <v>134847120.40199998</v>
      </c>
      <c r="AM171" s="27">
        <v>136763.92000000001</v>
      </c>
      <c r="AN171" s="27">
        <f t="shared" si="535"/>
        <v>1204883.344</v>
      </c>
      <c r="AO171" s="27">
        <v>557345.14</v>
      </c>
      <c r="AP171" s="27">
        <v>615227.30000000005</v>
      </c>
      <c r="AQ171" s="27">
        <v>32310.904000000002</v>
      </c>
      <c r="AR171" s="27"/>
      <c r="AS171" s="27">
        <v>1018328.57</v>
      </c>
      <c r="AT171" s="27"/>
      <c r="AU171" s="27"/>
      <c r="AV171" s="27">
        <v>74749.78</v>
      </c>
      <c r="AW171" s="27">
        <f t="shared" ref="AW171" si="580">AV171+AS171+AR171+AN171+AM171</f>
        <v>2434725.6140000001</v>
      </c>
      <c r="AX171" s="28">
        <f t="shared" si="491"/>
        <v>24520019.759999998</v>
      </c>
      <c r="AY171" s="29">
        <f t="shared" si="492"/>
        <v>262626876.18000001</v>
      </c>
      <c r="AZ171" s="29">
        <f t="shared" si="493"/>
        <v>120867711.27999999</v>
      </c>
      <c r="BA171" s="29">
        <f t="shared" si="494"/>
        <v>133681438.90000001</v>
      </c>
      <c r="BB171" s="29">
        <f t="shared" si="495"/>
        <v>8077726</v>
      </c>
      <c r="BC171" s="29">
        <f t="shared" si="496"/>
        <v>0</v>
      </c>
      <c r="BD171" s="29">
        <f t="shared" si="497"/>
        <v>203665714.62</v>
      </c>
      <c r="BE171" s="29">
        <f t="shared" si="498"/>
        <v>0</v>
      </c>
      <c r="BF171" s="29">
        <f t="shared" si="499"/>
        <v>0</v>
      </c>
      <c r="BG171" s="29">
        <f t="shared" si="500"/>
        <v>24916592.060000002</v>
      </c>
      <c r="BH171" s="30">
        <f t="shared" si="505"/>
        <v>515729202.62</v>
      </c>
    </row>
    <row r="172" spans="1:60" s="25" customFormat="1" ht="25.5" customHeight="1" x14ac:dyDescent="0.25">
      <c r="A172" s="13">
        <v>1</v>
      </c>
      <c r="B172" s="20" t="s">
        <v>141</v>
      </c>
      <c r="C172" s="88">
        <v>87</v>
      </c>
      <c r="D172" s="88" t="s">
        <v>142</v>
      </c>
      <c r="E172" s="21" t="s">
        <v>18</v>
      </c>
      <c r="F172" s="21">
        <v>5644</v>
      </c>
      <c r="G172" s="21"/>
      <c r="H172" s="21">
        <v>34732</v>
      </c>
      <c r="I172" s="21">
        <v>33526</v>
      </c>
      <c r="J172" s="21">
        <v>11466</v>
      </c>
      <c r="K172" s="21"/>
      <c r="L172" s="21">
        <v>2512</v>
      </c>
      <c r="M172" s="21"/>
      <c r="N172" s="21"/>
      <c r="O172" s="21">
        <v>692</v>
      </c>
      <c r="P172" s="21"/>
      <c r="Q172" s="21">
        <v>4</v>
      </c>
      <c r="R172" s="21"/>
      <c r="S172" s="21">
        <v>27</v>
      </c>
      <c r="T172" s="21">
        <v>26</v>
      </c>
      <c r="U172" s="21"/>
      <c r="V172" s="21"/>
      <c r="W172" s="21"/>
      <c r="X172" s="21"/>
      <c r="Y172" s="21"/>
      <c r="Z172" s="21"/>
      <c r="AA172" s="21"/>
      <c r="AB172" s="21">
        <v>6120</v>
      </c>
      <c r="AC172" s="21"/>
      <c r="AD172" s="21">
        <v>37986</v>
      </c>
      <c r="AE172" s="21">
        <v>36667</v>
      </c>
      <c r="AF172" s="21">
        <v>12961</v>
      </c>
      <c r="AG172" s="21"/>
      <c r="AH172" s="21">
        <v>2748</v>
      </c>
      <c r="AI172" s="21"/>
      <c r="AJ172" s="21"/>
      <c r="AK172" s="21">
        <v>1058</v>
      </c>
      <c r="AL172" s="21"/>
      <c r="AM172" s="21">
        <v>52</v>
      </c>
      <c r="AN172" s="21"/>
      <c r="AO172" s="21">
        <v>254</v>
      </c>
      <c r="AP172" s="21">
        <v>246</v>
      </c>
      <c r="AQ172" s="21">
        <v>73</v>
      </c>
      <c r="AR172" s="21"/>
      <c r="AS172" s="21">
        <v>12</v>
      </c>
      <c r="AT172" s="21"/>
      <c r="AU172" s="21"/>
      <c r="AV172" s="21">
        <v>4</v>
      </c>
      <c r="AW172" s="21"/>
      <c r="AX172" s="22">
        <f t="shared" si="491"/>
        <v>11820</v>
      </c>
      <c r="AY172" s="23">
        <f t="shared" si="492"/>
        <v>0</v>
      </c>
      <c r="AZ172" s="23">
        <f t="shared" si="493"/>
        <v>72999</v>
      </c>
      <c r="BA172" s="23">
        <f t="shared" si="494"/>
        <v>70465</v>
      </c>
      <c r="BB172" s="23">
        <f t="shared" si="495"/>
        <v>24500</v>
      </c>
      <c r="BC172" s="23">
        <f t="shared" si="496"/>
        <v>0</v>
      </c>
      <c r="BD172" s="23">
        <f t="shared" si="497"/>
        <v>5272</v>
      </c>
      <c r="BE172" s="23">
        <f t="shared" si="498"/>
        <v>0</v>
      </c>
      <c r="BF172" s="23">
        <f t="shared" si="499"/>
        <v>0</v>
      </c>
      <c r="BG172" s="23">
        <f t="shared" si="500"/>
        <v>1754</v>
      </c>
      <c r="BH172" s="24"/>
    </row>
    <row r="173" spans="1:60" s="33" customFormat="1" ht="16.95" customHeight="1" x14ac:dyDescent="0.25">
      <c r="A173" s="13">
        <v>1</v>
      </c>
      <c r="B173" s="32"/>
      <c r="C173" s="89"/>
      <c r="D173" s="89"/>
      <c r="E173" s="27" t="s">
        <v>19</v>
      </c>
      <c r="F173" s="27">
        <v>13971497.279999999</v>
      </c>
      <c r="G173" s="27">
        <f t="shared" si="529"/>
        <v>102586280.22</v>
      </c>
      <c r="H173" s="27">
        <v>29996908.129999999</v>
      </c>
      <c r="I173" s="27">
        <v>61430431.57</v>
      </c>
      <c r="J173" s="27">
        <v>11158940.52</v>
      </c>
      <c r="K173" s="27"/>
      <c r="L173" s="27">
        <v>95753915.079999998</v>
      </c>
      <c r="M173" s="27"/>
      <c r="N173" s="27"/>
      <c r="O173" s="27">
        <v>14729459.6</v>
      </c>
      <c r="P173" s="27">
        <f t="shared" ref="P173" si="581">O173+L173+K173+G173+F173</f>
        <v>227041152.17999998</v>
      </c>
      <c r="Q173" s="27">
        <v>14813.68</v>
      </c>
      <c r="R173" s="27">
        <f t="shared" si="531"/>
        <v>69818.850000000006</v>
      </c>
      <c r="S173" s="27">
        <v>23182.91</v>
      </c>
      <c r="T173" s="27">
        <v>46635.94</v>
      </c>
      <c r="U173" s="27"/>
      <c r="V173" s="27"/>
      <c r="W173" s="27"/>
      <c r="X173" s="27"/>
      <c r="Y173" s="27"/>
      <c r="Z173" s="27"/>
      <c r="AA173" s="27">
        <f t="shared" ref="AA173" si="582">Z173+W173+V173+R173+Q173</f>
        <v>84632.53</v>
      </c>
      <c r="AB173" s="27">
        <v>15163996.52</v>
      </c>
      <c r="AC173" s="27">
        <f t="shared" si="533"/>
        <v>113565433.13000001</v>
      </c>
      <c r="AD173" s="27">
        <v>32807390.699999999</v>
      </c>
      <c r="AE173" s="27">
        <v>68144624.620000005</v>
      </c>
      <c r="AF173" s="27">
        <v>12613417.810000001</v>
      </c>
      <c r="AG173" s="27"/>
      <c r="AH173" s="27">
        <v>98874205.590000004</v>
      </c>
      <c r="AI173" s="27"/>
      <c r="AJ173" s="27"/>
      <c r="AK173" s="27">
        <v>20950153.710000001</v>
      </c>
      <c r="AL173" s="27">
        <f t="shared" ref="AL173" si="583">AK173+AH173+AG173+AC173+AB173</f>
        <v>248553788.95000002</v>
      </c>
      <c r="AM173" s="27">
        <v>132582.16</v>
      </c>
      <c r="AN173" s="27">
        <f t="shared" si="535"/>
        <v>733481.99000000011</v>
      </c>
      <c r="AO173" s="27">
        <v>219346.04</v>
      </c>
      <c r="AP173" s="27">
        <v>442604.28</v>
      </c>
      <c r="AQ173" s="27">
        <v>71531.67</v>
      </c>
      <c r="AR173" s="27"/>
      <c r="AS173" s="27">
        <v>390036.31</v>
      </c>
      <c r="AT173" s="27"/>
      <c r="AU173" s="27"/>
      <c r="AV173" s="27">
        <v>71502.23</v>
      </c>
      <c r="AW173" s="27">
        <f t="shared" ref="AW173" si="584">AV173+AS173+AR173+AN173+AM173</f>
        <v>1327602.69</v>
      </c>
      <c r="AX173" s="28">
        <f t="shared" si="491"/>
        <v>29282889.640000001</v>
      </c>
      <c r="AY173" s="29">
        <f t="shared" si="492"/>
        <v>216955014.19</v>
      </c>
      <c r="AZ173" s="29">
        <f t="shared" si="493"/>
        <v>63046827.780000001</v>
      </c>
      <c r="BA173" s="29">
        <f t="shared" si="494"/>
        <v>130064296.41</v>
      </c>
      <c r="BB173" s="29">
        <f t="shared" si="495"/>
        <v>23843890</v>
      </c>
      <c r="BC173" s="29">
        <f t="shared" si="496"/>
        <v>0</v>
      </c>
      <c r="BD173" s="29">
        <f t="shared" si="497"/>
        <v>195018156.98000002</v>
      </c>
      <c r="BE173" s="29">
        <f t="shared" si="498"/>
        <v>0</v>
      </c>
      <c r="BF173" s="29">
        <f t="shared" si="499"/>
        <v>0</v>
      </c>
      <c r="BG173" s="29">
        <f t="shared" si="500"/>
        <v>35751115.539999999</v>
      </c>
      <c r="BH173" s="30">
        <f t="shared" si="505"/>
        <v>477007176.35000002</v>
      </c>
    </row>
    <row r="174" spans="1:60" s="25" customFormat="1" ht="20.25" customHeight="1" x14ac:dyDescent="0.25">
      <c r="A174" s="13">
        <v>1</v>
      </c>
      <c r="B174" s="44"/>
      <c r="C174" s="88">
        <v>88</v>
      </c>
      <c r="D174" s="88" t="s">
        <v>143</v>
      </c>
      <c r="E174" s="21" t="s">
        <v>18</v>
      </c>
      <c r="F174" s="21"/>
      <c r="G174" s="21"/>
      <c r="H174" s="21">
        <v>3120</v>
      </c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>
        <v>3767</v>
      </c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2">
        <f t="shared" si="491"/>
        <v>0</v>
      </c>
      <c r="AY174" s="23">
        <f t="shared" si="492"/>
        <v>0</v>
      </c>
      <c r="AZ174" s="23">
        <f t="shared" si="493"/>
        <v>6887</v>
      </c>
      <c r="BA174" s="23">
        <f t="shared" si="494"/>
        <v>0</v>
      </c>
      <c r="BB174" s="23">
        <f t="shared" si="495"/>
        <v>0</v>
      </c>
      <c r="BC174" s="23">
        <f t="shared" si="496"/>
        <v>0</v>
      </c>
      <c r="BD174" s="23">
        <f t="shared" si="497"/>
        <v>0</v>
      </c>
      <c r="BE174" s="23">
        <f t="shared" si="498"/>
        <v>0</v>
      </c>
      <c r="BF174" s="23">
        <f t="shared" si="499"/>
        <v>0</v>
      </c>
      <c r="BG174" s="23">
        <f t="shared" si="500"/>
        <v>0</v>
      </c>
      <c r="BH174" s="24"/>
    </row>
    <row r="175" spans="1:60" s="33" customFormat="1" ht="20.25" customHeight="1" x14ac:dyDescent="0.25">
      <c r="A175" s="13">
        <v>1</v>
      </c>
      <c r="B175" s="43"/>
      <c r="C175" s="89"/>
      <c r="D175" s="89"/>
      <c r="E175" s="27" t="s">
        <v>19</v>
      </c>
      <c r="F175" s="27"/>
      <c r="G175" s="27">
        <f t="shared" si="529"/>
        <v>2363489.88</v>
      </c>
      <c r="H175" s="27">
        <v>2213131.5299999998</v>
      </c>
      <c r="I175" s="27">
        <v>150358.35</v>
      </c>
      <c r="J175" s="27"/>
      <c r="K175" s="27"/>
      <c r="L175" s="27"/>
      <c r="M175" s="27"/>
      <c r="N175" s="27"/>
      <c r="O175" s="27"/>
      <c r="P175" s="27">
        <f t="shared" ref="P175" si="585">O175+L175+K175+G175+F175</f>
        <v>2363489.88</v>
      </c>
      <c r="Q175" s="27"/>
      <c r="R175" s="27">
        <f t="shared" si="531"/>
        <v>0</v>
      </c>
      <c r="S175" s="27"/>
      <c r="T175" s="27"/>
      <c r="U175" s="27"/>
      <c r="V175" s="27"/>
      <c r="W175" s="27"/>
      <c r="X175" s="27"/>
      <c r="Y175" s="27"/>
      <c r="Z175" s="27"/>
      <c r="AA175" s="27">
        <f t="shared" ref="AA175" si="586">Z175+W175+V175+R175+Q175</f>
        <v>0</v>
      </c>
      <c r="AB175" s="27"/>
      <c r="AC175" s="27">
        <f t="shared" si="533"/>
        <v>2859086.8</v>
      </c>
      <c r="AD175" s="27">
        <v>2672368.5299999998</v>
      </c>
      <c r="AE175" s="27">
        <v>186718.27</v>
      </c>
      <c r="AF175" s="27"/>
      <c r="AG175" s="27"/>
      <c r="AH175" s="27"/>
      <c r="AI175" s="27"/>
      <c r="AJ175" s="27"/>
      <c r="AK175" s="27"/>
      <c r="AL175" s="27">
        <f t="shared" ref="AL175" si="587">AK175+AH175+AG175+AC175+AB175</f>
        <v>2859086.8</v>
      </c>
      <c r="AM175" s="27"/>
      <c r="AN175" s="27">
        <f t="shared" si="535"/>
        <v>0</v>
      </c>
      <c r="AO175" s="27"/>
      <c r="AP175" s="27"/>
      <c r="AQ175" s="27"/>
      <c r="AR175" s="27"/>
      <c r="AS175" s="27"/>
      <c r="AT175" s="27"/>
      <c r="AU175" s="27"/>
      <c r="AV175" s="27"/>
      <c r="AW175" s="27">
        <f t="shared" ref="AW175" si="588">AV175+AS175+AR175+AN175+AM175</f>
        <v>0</v>
      </c>
      <c r="AX175" s="28">
        <f t="shared" si="491"/>
        <v>0</v>
      </c>
      <c r="AY175" s="29">
        <f t="shared" si="492"/>
        <v>5222576.68</v>
      </c>
      <c r="AZ175" s="29">
        <f t="shared" si="493"/>
        <v>4885500.0599999996</v>
      </c>
      <c r="BA175" s="29">
        <f t="shared" si="494"/>
        <v>337076.62</v>
      </c>
      <c r="BB175" s="29">
        <f t="shared" si="495"/>
        <v>0</v>
      </c>
      <c r="BC175" s="29">
        <f t="shared" si="496"/>
        <v>0</v>
      </c>
      <c r="BD175" s="29">
        <f t="shared" si="497"/>
        <v>0</v>
      </c>
      <c r="BE175" s="29">
        <f t="shared" si="498"/>
        <v>0</v>
      </c>
      <c r="BF175" s="29">
        <f t="shared" si="499"/>
        <v>0</v>
      </c>
      <c r="BG175" s="29">
        <f t="shared" si="500"/>
        <v>0</v>
      </c>
      <c r="BH175" s="30">
        <f t="shared" si="505"/>
        <v>5222576.68</v>
      </c>
    </row>
    <row r="176" spans="1:60" s="33" customFormat="1" ht="20.25" customHeight="1" x14ac:dyDescent="0.25">
      <c r="A176" s="13"/>
      <c r="B176" s="43"/>
      <c r="C176" s="88">
        <v>89</v>
      </c>
      <c r="D176" s="88" t="s">
        <v>199</v>
      </c>
      <c r="E176" s="21" t="s">
        <v>18</v>
      </c>
      <c r="F176" s="27"/>
      <c r="G176" s="21"/>
      <c r="H176" s="27">
        <v>60</v>
      </c>
      <c r="I176" s="27"/>
      <c r="J176" s="27"/>
      <c r="K176" s="27"/>
      <c r="L176" s="27"/>
      <c r="M176" s="27"/>
      <c r="N176" s="27"/>
      <c r="O176" s="27"/>
      <c r="P176" s="21"/>
      <c r="Q176" s="27"/>
      <c r="R176" s="21"/>
      <c r="S176" s="27"/>
      <c r="T176" s="27"/>
      <c r="U176" s="27"/>
      <c r="V176" s="27"/>
      <c r="W176" s="27"/>
      <c r="X176" s="27"/>
      <c r="Y176" s="27"/>
      <c r="Z176" s="27"/>
      <c r="AA176" s="21"/>
      <c r="AB176" s="27"/>
      <c r="AC176" s="21"/>
      <c r="AD176" s="27">
        <v>60</v>
      </c>
      <c r="AE176" s="27"/>
      <c r="AF176" s="27"/>
      <c r="AG176" s="27"/>
      <c r="AH176" s="27"/>
      <c r="AI176" s="27"/>
      <c r="AJ176" s="27"/>
      <c r="AK176" s="27"/>
      <c r="AL176" s="21"/>
      <c r="AM176" s="27"/>
      <c r="AN176" s="21"/>
      <c r="AO176" s="27"/>
      <c r="AP176" s="27"/>
      <c r="AQ176" s="27"/>
      <c r="AR176" s="27"/>
      <c r="AS176" s="27"/>
      <c r="AT176" s="27"/>
      <c r="AU176" s="27"/>
      <c r="AV176" s="27"/>
      <c r="AW176" s="21"/>
      <c r="AX176" s="22">
        <f t="shared" si="491"/>
        <v>0</v>
      </c>
      <c r="AY176" s="23">
        <f t="shared" si="492"/>
        <v>0</v>
      </c>
      <c r="AZ176" s="23">
        <f t="shared" si="493"/>
        <v>120</v>
      </c>
      <c r="BA176" s="23">
        <f t="shared" si="494"/>
        <v>0</v>
      </c>
      <c r="BB176" s="23">
        <f t="shared" si="495"/>
        <v>0</v>
      </c>
      <c r="BC176" s="23">
        <f t="shared" si="496"/>
        <v>0</v>
      </c>
      <c r="BD176" s="23">
        <f t="shared" si="497"/>
        <v>0</v>
      </c>
      <c r="BE176" s="23">
        <f t="shared" si="498"/>
        <v>0</v>
      </c>
      <c r="BF176" s="23">
        <f t="shared" si="499"/>
        <v>0</v>
      </c>
      <c r="BG176" s="23">
        <f t="shared" si="500"/>
        <v>0</v>
      </c>
      <c r="BH176" s="24"/>
    </row>
    <row r="177" spans="1:60" s="33" customFormat="1" ht="20.25" customHeight="1" x14ac:dyDescent="0.25">
      <c r="A177" s="13"/>
      <c r="B177" s="43"/>
      <c r="C177" s="89"/>
      <c r="D177" s="89"/>
      <c r="E177" s="27" t="s">
        <v>19</v>
      </c>
      <c r="F177" s="27"/>
      <c r="G177" s="27">
        <f t="shared" si="529"/>
        <v>42562.8</v>
      </c>
      <c r="H177" s="27">
        <v>42562.8</v>
      </c>
      <c r="I177" s="27"/>
      <c r="J177" s="27"/>
      <c r="K177" s="27"/>
      <c r="L177" s="27"/>
      <c r="M177" s="27"/>
      <c r="N177" s="27"/>
      <c r="O177" s="27"/>
      <c r="P177" s="27">
        <f t="shared" ref="P177" si="589">O177+L177+K177+G177+F177</f>
        <v>42562.8</v>
      </c>
      <c r="Q177" s="27"/>
      <c r="R177" s="27">
        <f t="shared" si="531"/>
        <v>0</v>
      </c>
      <c r="S177" s="27"/>
      <c r="T177" s="27"/>
      <c r="U177" s="27"/>
      <c r="V177" s="27"/>
      <c r="W177" s="27"/>
      <c r="X177" s="27"/>
      <c r="Y177" s="27"/>
      <c r="Z177" s="27"/>
      <c r="AA177" s="27">
        <f t="shared" ref="AA177" si="590">Z177+W177+V177+R177+Q177</f>
        <v>0</v>
      </c>
      <c r="AB177" s="27"/>
      <c r="AC177" s="27">
        <f t="shared" si="533"/>
        <v>42562.8</v>
      </c>
      <c r="AD177" s="27">
        <v>42562.8</v>
      </c>
      <c r="AE177" s="27"/>
      <c r="AF177" s="27"/>
      <c r="AG177" s="27"/>
      <c r="AH177" s="27"/>
      <c r="AI177" s="27"/>
      <c r="AJ177" s="27"/>
      <c r="AK177" s="27"/>
      <c r="AL177" s="27">
        <f t="shared" ref="AL177" si="591">AK177+AH177+AG177+AC177+AB177</f>
        <v>42562.8</v>
      </c>
      <c r="AM177" s="27"/>
      <c r="AN177" s="27">
        <f t="shared" si="535"/>
        <v>0</v>
      </c>
      <c r="AO177" s="27"/>
      <c r="AP177" s="27"/>
      <c r="AQ177" s="27"/>
      <c r="AR177" s="27"/>
      <c r="AS177" s="27"/>
      <c r="AT177" s="27"/>
      <c r="AU177" s="27"/>
      <c r="AV177" s="27"/>
      <c r="AW177" s="27">
        <f t="shared" ref="AW177" si="592">AV177+AS177+AR177+AN177+AM177</f>
        <v>0</v>
      </c>
      <c r="AX177" s="28">
        <f t="shared" si="491"/>
        <v>0</v>
      </c>
      <c r="AY177" s="29">
        <f t="shared" si="492"/>
        <v>85125.6</v>
      </c>
      <c r="AZ177" s="29">
        <f t="shared" si="493"/>
        <v>85125.6</v>
      </c>
      <c r="BA177" s="29">
        <f t="shared" si="494"/>
        <v>0</v>
      </c>
      <c r="BB177" s="29">
        <f t="shared" si="495"/>
        <v>0</v>
      </c>
      <c r="BC177" s="29">
        <f t="shared" si="496"/>
        <v>0</v>
      </c>
      <c r="BD177" s="29">
        <f t="shared" si="497"/>
        <v>0</v>
      </c>
      <c r="BE177" s="29">
        <f t="shared" si="498"/>
        <v>0</v>
      </c>
      <c r="BF177" s="29">
        <f t="shared" si="499"/>
        <v>0</v>
      </c>
      <c r="BG177" s="29">
        <f t="shared" si="500"/>
        <v>0</v>
      </c>
      <c r="BH177" s="30">
        <f t="shared" si="505"/>
        <v>85125.6</v>
      </c>
    </row>
    <row r="178" spans="1:60" s="25" customFormat="1" ht="19.95" customHeight="1" x14ac:dyDescent="0.25">
      <c r="A178" s="13">
        <v>1</v>
      </c>
      <c r="B178" s="44"/>
      <c r="C178" s="88">
        <v>90</v>
      </c>
      <c r="D178" s="88" t="s">
        <v>144</v>
      </c>
      <c r="E178" s="21" t="s">
        <v>18</v>
      </c>
      <c r="F178" s="21">
        <v>6440</v>
      </c>
      <c r="G178" s="21"/>
      <c r="H178" s="21">
        <v>51502</v>
      </c>
      <c r="I178" s="21">
        <v>23494</v>
      </c>
      <c r="J178" s="21">
        <v>6435</v>
      </c>
      <c r="K178" s="21"/>
      <c r="L178" s="21">
        <v>2864</v>
      </c>
      <c r="M178" s="21"/>
      <c r="N178" s="21"/>
      <c r="O178" s="21">
        <v>530</v>
      </c>
      <c r="P178" s="21"/>
      <c r="Q178" s="21">
        <v>4</v>
      </c>
      <c r="R178" s="21"/>
      <c r="S178" s="21">
        <v>48</v>
      </c>
      <c r="T178" s="21">
        <v>22</v>
      </c>
      <c r="U178" s="21"/>
      <c r="V178" s="21"/>
      <c r="W178" s="21"/>
      <c r="X178" s="21"/>
      <c r="Y178" s="21"/>
      <c r="Z178" s="21"/>
      <c r="AA178" s="21"/>
      <c r="AB178" s="21">
        <v>3040</v>
      </c>
      <c r="AC178" s="21"/>
      <c r="AD178" s="21">
        <v>24824</v>
      </c>
      <c r="AE178" s="21">
        <v>11324</v>
      </c>
      <c r="AF178" s="21">
        <v>2529</v>
      </c>
      <c r="AG178" s="21"/>
      <c r="AH178" s="21">
        <v>1168</v>
      </c>
      <c r="AI178" s="21"/>
      <c r="AJ178" s="21"/>
      <c r="AK178" s="21">
        <v>276</v>
      </c>
      <c r="AL178" s="21"/>
      <c r="AM178" s="21">
        <v>28</v>
      </c>
      <c r="AN178" s="21"/>
      <c r="AO178" s="21">
        <v>352</v>
      </c>
      <c r="AP178" s="21">
        <v>160</v>
      </c>
      <c r="AQ178" s="21">
        <v>36</v>
      </c>
      <c r="AR178" s="21"/>
      <c r="AS178" s="21">
        <v>8</v>
      </c>
      <c r="AT178" s="21"/>
      <c r="AU178" s="21"/>
      <c r="AV178" s="21">
        <v>4</v>
      </c>
      <c r="AW178" s="21"/>
      <c r="AX178" s="22">
        <f t="shared" si="491"/>
        <v>9512</v>
      </c>
      <c r="AY178" s="23">
        <f t="shared" si="492"/>
        <v>0</v>
      </c>
      <c r="AZ178" s="23">
        <f t="shared" si="493"/>
        <v>76726</v>
      </c>
      <c r="BA178" s="23">
        <f t="shared" si="494"/>
        <v>35000</v>
      </c>
      <c r="BB178" s="23">
        <f t="shared" si="495"/>
        <v>9000</v>
      </c>
      <c r="BC178" s="23">
        <f t="shared" si="496"/>
        <v>0</v>
      </c>
      <c r="BD178" s="23">
        <f t="shared" si="497"/>
        <v>4040</v>
      </c>
      <c r="BE178" s="23">
        <f t="shared" si="498"/>
        <v>0</v>
      </c>
      <c r="BF178" s="23">
        <f t="shared" si="499"/>
        <v>0</v>
      </c>
      <c r="BG178" s="23">
        <f t="shared" si="500"/>
        <v>810</v>
      </c>
      <c r="BH178" s="24"/>
    </row>
    <row r="179" spans="1:60" s="33" customFormat="1" ht="19.95" customHeight="1" x14ac:dyDescent="0.25">
      <c r="A179" s="13">
        <v>1</v>
      </c>
      <c r="B179" s="43"/>
      <c r="C179" s="89"/>
      <c r="D179" s="89"/>
      <c r="E179" s="27" t="s">
        <v>19</v>
      </c>
      <c r="F179" s="27">
        <v>18007401.879999999</v>
      </c>
      <c r="G179" s="27">
        <f t="shared" si="529"/>
        <v>125170722.31000002</v>
      </c>
      <c r="H179" s="27">
        <v>51314000.850000001</v>
      </c>
      <c r="I179" s="27">
        <v>67594050.760000005</v>
      </c>
      <c r="J179" s="27">
        <v>6262670.7000000002</v>
      </c>
      <c r="K179" s="27"/>
      <c r="L179" s="27">
        <v>91709734.939999998</v>
      </c>
      <c r="M179" s="27"/>
      <c r="N179" s="27"/>
      <c r="O179" s="27">
        <v>10899245.789999999</v>
      </c>
      <c r="P179" s="27">
        <f t="shared" ref="P179" si="593">O179+L179+K179+G179+F179</f>
        <v>245787104.92000002</v>
      </c>
      <c r="Q179" s="27">
        <v>12483.8</v>
      </c>
      <c r="R179" s="27">
        <f t="shared" si="531"/>
        <v>110134.04000000001</v>
      </c>
      <c r="S179" s="27">
        <v>47527.63</v>
      </c>
      <c r="T179" s="27">
        <v>62606.41</v>
      </c>
      <c r="U179" s="27"/>
      <c r="V179" s="27"/>
      <c r="W179" s="27"/>
      <c r="X179" s="27"/>
      <c r="Y179" s="27"/>
      <c r="Z179" s="27"/>
      <c r="AA179" s="27">
        <f t="shared" ref="AA179" si="594">Z179+W179+V179+R179+Q179</f>
        <v>122617.84000000001</v>
      </c>
      <c r="AB179" s="27">
        <v>8503102.3599999994</v>
      </c>
      <c r="AC179" s="27">
        <f t="shared" si="533"/>
        <v>59773803.970000006</v>
      </c>
      <c r="AD179" s="27">
        <v>24732852.010000002</v>
      </c>
      <c r="AE179" s="27">
        <v>32579678.579999998</v>
      </c>
      <c r="AF179" s="27">
        <v>2461273.38</v>
      </c>
      <c r="AG179" s="27"/>
      <c r="AH179" s="27">
        <v>37382388.43</v>
      </c>
      <c r="AI179" s="27"/>
      <c r="AJ179" s="27"/>
      <c r="AK179" s="27">
        <v>5682940.0899999999</v>
      </c>
      <c r="AL179" s="27">
        <f t="shared" ref="AL179" si="595">AK179+AH179+AG179+AC179+AB179</f>
        <v>111342234.85000001</v>
      </c>
      <c r="AM179" s="27">
        <v>76567</v>
      </c>
      <c r="AN179" s="27">
        <f t="shared" si="535"/>
        <v>848804.11</v>
      </c>
      <c r="AO179" s="27">
        <v>351176.4</v>
      </c>
      <c r="AP179" s="27">
        <v>462591.79</v>
      </c>
      <c r="AQ179" s="27">
        <v>35035.919999999998</v>
      </c>
      <c r="AR179" s="27"/>
      <c r="AS179" s="27">
        <v>258701.65</v>
      </c>
      <c r="AT179" s="27"/>
      <c r="AU179" s="27"/>
      <c r="AV179" s="27">
        <v>83327.570000000007</v>
      </c>
      <c r="AW179" s="27">
        <f t="shared" ref="AW179" si="596">AV179+AS179+AR179+AN179+AM179</f>
        <v>1267400.33</v>
      </c>
      <c r="AX179" s="28">
        <f t="shared" si="491"/>
        <v>26599555.039999999</v>
      </c>
      <c r="AY179" s="29">
        <f t="shared" si="492"/>
        <v>185903464.43000001</v>
      </c>
      <c r="AZ179" s="29">
        <f t="shared" si="493"/>
        <v>76445556.890000001</v>
      </c>
      <c r="BA179" s="29">
        <f t="shared" si="494"/>
        <v>100698927.54000001</v>
      </c>
      <c r="BB179" s="29">
        <f t="shared" si="495"/>
        <v>8758980</v>
      </c>
      <c r="BC179" s="29">
        <f t="shared" si="496"/>
        <v>0</v>
      </c>
      <c r="BD179" s="29">
        <f t="shared" si="497"/>
        <v>129350825.02</v>
      </c>
      <c r="BE179" s="29">
        <f t="shared" si="498"/>
        <v>0</v>
      </c>
      <c r="BF179" s="29">
        <f t="shared" si="499"/>
        <v>0</v>
      </c>
      <c r="BG179" s="29">
        <f t="shared" si="500"/>
        <v>16665513.449999999</v>
      </c>
      <c r="BH179" s="30">
        <f t="shared" si="505"/>
        <v>358519357.94</v>
      </c>
    </row>
    <row r="180" spans="1:60" s="25" customFormat="1" ht="19.5" customHeight="1" x14ac:dyDescent="0.25">
      <c r="A180" s="13">
        <v>1</v>
      </c>
      <c r="B180" s="20" t="s">
        <v>145</v>
      </c>
      <c r="C180" s="88">
        <v>91</v>
      </c>
      <c r="D180" s="88" t="s">
        <v>146</v>
      </c>
      <c r="E180" s="21" t="s">
        <v>18</v>
      </c>
      <c r="F180" s="21">
        <v>2128</v>
      </c>
      <c r="G180" s="21"/>
      <c r="H180" s="21">
        <v>26715</v>
      </c>
      <c r="I180" s="21">
        <v>12255</v>
      </c>
      <c r="J180" s="21">
        <v>4900</v>
      </c>
      <c r="K180" s="21"/>
      <c r="L180" s="21">
        <v>1580</v>
      </c>
      <c r="M180" s="21"/>
      <c r="N180" s="21"/>
      <c r="O180" s="21">
        <v>524</v>
      </c>
      <c r="P180" s="21"/>
      <c r="Q180" s="21">
        <v>4</v>
      </c>
      <c r="R180" s="21"/>
      <c r="S180" s="21">
        <v>16</v>
      </c>
      <c r="T180" s="21">
        <v>7</v>
      </c>
      <c r="U180" s="21">
        <v>5</v>
      </c>
      <c r="V180" s="21"/>
      <c r="W180" s="21"/>
      <c r="X180" s="21"/>
      <c r="Y180" s="21"/>
      <c r="Z180" s="21"/>
      <c r="AA180" s="21"/>
      <c r="AB180" s="21">
        <v>48</v>
      </c>
      <c r="AC180" s="21"/>
      <c r="AD180" s="21">
        <v>1067</v>
      </c>
      <c r="AE180" s="21">
        <v>490</v>
      </c>
      <c r="AF180" s="21">
        <v>65</v>
      </c>
      <c r="AG180" s="21"/>
      <c r="AH180" s="21">
        <v>28</v>
      </c>
      <c r="AI180" s="21"/>
      <c r="AJ180" s="21"/>
      <c r="AK180" s="21">
        <v>12</v>
      </c>
      <c r="AL180" s="21"/>
      <c r="AM180" s="21">
        <v>20</v>
      </c>
      <c r="AN180" s="21"/>
      <c r="AO180" s="21">
        <v>221</v>
      </c>
      <c r="AP180" s="21">
        <v>101</v>
      </c>
      <c r="AQ180" s="21">
        <v>30</v>
      </c>
      <c r="AR180" s="21"/>
      <c r="AS180" s="21">
        <v>12</v>
      </c>
      <c r="AT180" s="21"/>
      <c r="AU180" s="21"/>
      <c r="AV180" s="21">
        <v>4</v>
      </c>
      <c r="AW180" s="21"/>
      <c r="AX180" s="22">
        <f t="shared" si="491"/>
        <v>2200</v>
      </c>
      <c r="AY180" s="23">
        <f t="shared" si="492"/>
        <v>0</v>
      </c>
      <c r="AZ180" s="23">
        <f t="shared" si="493"/>
        <v>28019</v>
      </c>
      <c r="BA180" s="23">
        <f t="shared" si="494"/>
        <v>12853</v>
      </c>
      <c r="BB180" s="23">
        <f t="shared" si="495"/>
        <v>5000</v>
      </c>
      <c r="BC180" s="23">
        <f t="shared" si="496"/>
        <v>0</v>
      </c>
      <c r="BD180" s="23">
        <f t="shared" si="497"/>
        <v>1620</v>
      </c>
      <c r="BE180" s="23">
        <f t="shared" si="498"/>
        <v>0</v>
      </c>
      <c r="BF180" s="23">
        <f t="shared" si="499"/>
        <v>0</v>
      </c>
      <c r="BG180" s="23">
        <f t="shared" si="500"/>
        <v>540</v>
      </c>
      <c r="BH180" s="24"/>
    </row>
    <row r="181" spans="1:60" s="33" customFormat="1" ht="16.5" customHeight="1" x14ac:dyDescent="0.25">
      <c r="A181" s="13">
        <v>1</v>
      </c>
      <c r="B181" s="43"/>
      <c r="C181" s="89"/>
      <c r="D181" s="89"/>
      <c r="E181" s="27" t="s">
        <v>19</v>
      </c>
      <c r="F181" s="27">
        <v>11943857.800000001</v>
      </c>
      <c r="G181" s="27">
        <f t="shared" si="529"/>
        <v>134629766.44</v>
      </c>
      <c r="H181" s="27">
        <v>55028302.659999996</v>
      </c>
      <c r="I181" s="27">
        <v>72306343.780000001</v>
      </c>
      <c r="J181" s="27">
        <v>7295120</v>
      </c>
      <c r="K181" s="27"/>
      <c r="L181" s="27">
        <v>81902656.780000001</v>
      </c>
      <c r="M181" s="27"/>
      <c r="N181" s="27"/>
      <c r="O181" s="27">
        <v>18162195.190000001</v>
      </c>
      <c r="P181" s="27">
        <f t="shared" ref="P181" si="597">O181+L181+K181+G181+F181</f>
        <v>246638476.21000001</v>
      </c>
      <c r="Q181" s="27">
        <v>24303.919999999998</v>
      </c>
      <c r="R181" s="27">
        <f t="shared" si="531"/>
        <v>82534.459999999992</v>
      </c>
      <c r="S181" s="27">
        <v>32450.720000000001</v>
      </c>
      <c r="T181" s="27">
        <v>42639.74</v>
      </c>
      <c r="U181" s="27">
        <v>7444</v>
      </c>
      <c r="V181" s="27"/>
      <c r="W181" s="27"/>
      <c r="X181" s="27"/>
      <c r="Y181" s="27"/>
      <c r="Z181" s="27"/>
      <c r="AA181" s="27">
        <f t="shared" ref="AA181" si="598">Z181+W181+V181+R181+Q181</f>
        <v>106838.37999999999</v>
      </c>
      <c r="AB181" s="27">
        <v>279495.08</v>
      </c>
      <c r="AC181" s="27">
        <f t="shared" si="533"/>
        <v>5184150.6199999992</v>
      </c>
      <c r="AD181" s="27">
        <v>2198536.0499999998</v>
      </c>
      <c r="AE181" s="27">
        <v>2888842.57</v>
      </c>
      <c r="AF181" s="27">
        <v>96772</v>
      </c>
      <c r="AG181" s="27"/>
      <c r="AH181" s="27">
        <v>1683507.85</v>
      </c>
      <c r="AI181" s="27"/>
      <c r="AJ181" s="27"/>
      <c r="AK181" s="27">
        <v>372557.85</v>
      </c>
      <c r="AL181" s="27">
        <f t="shared" ref="AL181" si="599">AK181+AH181+AG181+AC181+AB181</f>
        <v>7519711.3999999994</v>
      </c>
      <c r="AM181" s="27">
        <v>106329.72</v>
      </c>
      <c r="AN181" s="27">
        <f t="shared" si="535"/>
        <v>1095930.82</v>
      </c>
      <c r="AO181" s="27">
        <v>454310.03</v>
      </c>
      <c r="AP181" s="27">
        <v>596956.79</v>
      </c>
      <c r="AQ181" s="27">
        <v>44664</v>
      </c>
      <c r="AR181" s="27"/>
      <c r="AS181" s="27">
        <v>589227.75</v>
      </c>
      <c r="AT181" s="27"/>
      <c r="AU181" s="27"/>
      <c r="AV181" s="27">
        <v>93139.46</v>
      </c>
      <c r="AW181" s="27">
        <f t="shared" ref="AW181" si="600">AV181+AS181+AR181+AN181+AM181</f>
        <v>1884627.75</v>
      </c>
      <c r="AX181" s="28">
        <f t="shared" si="491"/>
        <v>12353986.520000001</v>
      </c>
      <c r="AY181" s="29">
        <f t="shared" si="492"/>
        <v>140992382.34</v>
      </c>
      <c r="AZ181" s="29">
        <f t="shared" si="493"/>
        <v>57713599.459999993</v>
      </c>
      <c r="BA181" s="29">
        <f t="shared" si="494"/>
        <v>75834782.879999995</v>
      </c>
      <c r="BB181" s="29">
        <f t="shared" si="495"/>
        <v>7444000</v>
      </c>
      <c r="BC181" s="29">
        <f t="shared" si="496"/>
        <v>0</v>
      </c>
      <c r="BD181" s="29">
        <f t="shared" si="497"/>
        <v>84175392.379999995</v>
      </c>
      <c r="BE181" s="29">
        <f t="shared" si="498"/>
        <v>0</v>
      </c>
      <c r="BF181" s="29">
        <f t="shared" si="499"/>
        <v>0</v>
      </c>
      <c r="BG181" s="29">
        <f t="shared" si="500"/>
        <v>18627892.5</v>
      </c>
      <c r="BH181" s="30">
        <f t="shared" si="505"/>
        <v>256149653.74000001</v>
      </c>
    </row>
    <row r="182" spans="1:60" s="25" customFormat="1" ht="17.25" customHeight="1" x14ac:dyDescent="0.25">
      <c r="A182" s="13">
        <v>1</v>
      </c>
      <c r="B182" s="44"/>
      <c r="C182" s="88">
        <v>92</v>
      </c>
      <c r="D182" s="88" t="s">
        <v>147</v>
      </c>
      <c r="E182" s="21" t="s">
        <v>18</v>
      </c>
      <c r="F182" s="21">
        <v>3476</v>
      </c>
      <c r="G182" s="21"/>
      <c r="H182" s="21">
        <v>48798</v>
      </c>
      <c r="I182" s="21">
        <v>20267</v>
      </c>
      <c r="J182" s="21">
        <v>11894</v>
      </c>
      <c r="K182" s="21"/>
      <c r="L182" s="21">
        <v>2766</v>
      </c>
      <c r="M182" s="21"/>
      <c r="N182" s="21"/>
      <c r="O182" s="21">
        <v>572</v>
      </c>
      <c r="P182" s="21"/>
      <c r="Q182" s="21">
        <v>4</v>
      </c>
      <c r="R182" s="21"/>
      <c r="S182" s="21">
        <v>91</v>
      </c>
      <c r="T182" s="21">
        <v>38</v>
      </c>
      <c r="U182" s="21">
        <v>12</v>
      </c>
      <c r="V182" s="21"/>
      <c r="W182" s="21">
        <v>4</v>
      </c>
      <c r="X182" s="21"/>
      <c r="Y182" s="21"/>
      <c r="Z182" s="21"/>
      <c r="AA182" s="21"/>
      <c r="AB182" s="21">
        <v>136</v>
      </c>
      <c r="AC182" s="21"/>
      <c r="AD182" s="21">
        <v>2811</v>
      </c>
      <c r="AE182" s="21">
        <v>1168</v>
      </c>
      <c r="AF182" s="21">
        <v>271</v>
      </c>
      <c r="AG182" s="21"/>
      <c r="AH182" s="21">
        <v>68</v>
      </c>
      <c r="AI182" s="21"/>
      <c r="AJ182" s="21"/>
      <c r="AK182" s="21">
        <v>12</v>
      </c>
      <c r="AL182" s="21"/>
      <c r="AM182" s="21">
        <v>88</v>
      </c>
      <c r="AN182" s="21"/>
      <c r="AO182" s="21">
        <v>1270</v>
      </c>
      <c r="AP182" s="21">
        <v>527</v>
      </c>
      <c r="AQ182" s="21">
        <v>123</v>
      </c>
      <c r="AR182" s="21"/>
      <c r="AS182" s="21">
        <v>48</v>
      </c>
      <c r="AT182" s="21"/>
      <c r="AU182" s="21"/>
      <c r="AV182" s="21">
        <v>12</v>
      </c>
      <c r="AW182" s="21"/>
      <c r="AX182" s="22">
        <f t="shared" si="491"/>
        <v>3704</v>
      </c>
      <c r="AY182" s="23">
        <f t="shared" si="492"/>
        <v>0</v>
      </c>
      <c r="AZ182" s="23">
        <f t="shared" si="493"/>
        <v>52970</v>
      </c>
      <c r="BA182" s="23">
        <f t="shared" si="494"/>
        <v>22000</v>
      </c>
      <c r="BB182" s="23">
        <f t="shared" si="495"/>
        <v>12300</v>
      </c>
      <c r="BC182" s="23">
        <f t="shared" si="496"/>
        <v>0</v>
      </c>
      <c r="BD182" s="23">
        <f t="shared" si="497"/>
        <v>2886</v>
      </c>
      <c r="BE182" s="23">
        <f t="shared" si="498"/>
        <v>0</v>
      </c>
      <c r="BF182" s="23">
        <f t="shared" si="499"/>
        <v>0</v>
      </c>
      <c r="BG182" s="23">
        <f t="shared" si="500"/>
        <v>596</v>
      </c>
      <c r="BH182" s="24"/>
    </row>
    <row r="183" spans="1:60" s="33" customFormat="1" ht="17.25" customHeight="1" x14ac:dyDescent="0.25">
      <c r="A183" s="13">
        <v>1</v>
      </c>
      <c r="B183" s="43"/>
      <c r="C183" s="89"/>
      <c r="D183" s="89"/>
      <c r="E183" s="27" t="s">
        <v>19</v>
      </c>
      <c r="F183" s="27">
        <v>15135844.84</v>
      </c>
      <c r="G183" s="27">
        <f t="shared" si="529"/>
        <v>154721533.51199999</v>
      </c>
      <c r="H183" s="27">
        <v>61731212.340000004</v>
      </c>
      <c r="I183" s="27">
        <v>81414745.170000002</v>
      </c>
      <c r="J183" s="27">
        <v>11575576.001999998</v>
      </c>
      <c r="K183" s="27"/>
      <c r="L183" s="27">
        <v>104909951.7</v>
      </c>
      <c r="M183" s="27"/>
      <c r="N183" s="27"/>
      <c r="O183" s="27">
        <v>11863040.720000001</v>
      </c>
      <c r="P183" s="27">
        <f t="shared" ref="P183" si="601">O183+L183+K183+G183+F183</f>
        <v>286630370.77199996</v>
      </c>
      <c r="Q183" s="27">
        <v>25705.919999999998</v>
      </c>
      <c r="R183" s="27">
        <f t="shared" si="531"/>
        <v>279662.26600000006</v>
      </c>
      <c r="S183" s="27">
        <v>115441.13</v>
      </c>
      <c r="T183" s="27">
        <v>152250.53</v>
      </c>
      <c r="U183" s="27">
        <v>11970.606000000002</v>
      </c>
      <c r="V183" s="27"/>
      <c r="W183" s="27">
        <v>131028.25</v>
      </c>
      <c r="X183" s="27"/>
      <c r="Y183" s="27"/>
      <c r="Z183" s="27"/>
      <c r="AA183" s="27">
        <f t="shared" ref="AA183" si="602">Z183+W183+V183+R183+Q183</f>
        <v>436396.43600000005</v>
      </c>
      <c r="AB183" s="27">
        <v>598700.52</v>
      </c>
      <c r="AC183" s="27">
        <f t="shared" si="533"/>
        <v>8509983.5720000006</v>
      </c>
      <c r="AD183" s="27">
        <v>3556331.53</v>
      </c>
      <c r="AE183" s="27">
        <v>4690298.71</v>
      </c>
      <c r="AF183" s="27">
        <v>263353.33200000005</v>
      </c>
      <c r="AG183" s="27"/>
      <c r="AH183" s="27">
        <v>2402184.5699999998</v>
      </c>
      <c r="AI183" s="27"/>
      <c r="AJ183" s="27"/>
      <c r="AK183" s="27">
        <v>247146.68</v>
      </c>
      <c r="AL183" s="27">
        <f t="shared" ref="AL183" si="603">AK183+AH183+AG183+AC183+AB183</f>
        <v>11758015.342</v>
      </c>
      <c r="AM183" s="27">
        <v>388906.56</v>
      </c>
      <c r="AN183" s="27">
        <f t="shared" si="535"/>
        <v>3841483.68</v>
      </c>
      <c r="AO183" s="27">
        <v>1605004.07</v>
      </c>
      <c r="AP183" s="27">
        <v>2116773.5499999998</v>
      </c>
      <c r="AQ183" s="27">
        <v>119706.06</v>
      </c>
      <c r="AR183" s="27"/>
      <c r="AS183" s="27">
        <v>1747043.33</v>
      </c>
      <c r="AT183" s="27"/>
      <c r="AU183" s="27"/>
      <c r="AV183" s="27">
        <v>247146.68</v>
      </c>
      <c r="AW183" s="27">
        <f t="shared" ref="AW183" si="604">AV183+AS183+AR183+AN183+AM183</f>
        <v>6224580.25</v>
      </c>
      <c r="AX183" s="28">
        <f t="shared" si="491"/>
        <v>16149157.84</v>
      </c>
      <c r="AY183" s="29">
        <f t="shared" si="492"/>
        <v>167352663.03</v>
      </c>
      <c r="AZ183" s="29">
        <f t="shared" si="493"/>
        <v>67007989.07</v>
      </c>
      <c r="BA183" s="29">
        <f t="shared" si="494"/>
        <v>88374067.960000008</v>
      </c>
      <c r="BB183" s="29">
        <f t="shared" si="495"/>
        <v>11970605.999999998</v>
      </c>
      <c r="BC183" s="29">
        <f t="shared" si="496"/>
        <v>0</v>
      </c>
      <c r="BD183" s="29">
        <f t="shared" si="497"/>
        <v>109190207.85000001</v>
      </c>
      <c r="BE183" s="29">
        <f t="shared" si="498"/>
        <v>0</v>
      </c>
      <c r="BF183" s="29">
        <f t="shared" si="499"/>
        <v>0</v>
      </c>
      <c r="BG183" s="29">
        <f t="shared" si="500"/>
        <v>12357334.08</v>
      </c>
      <c r="BH183" s="30">
        <f t="shared" si="505"/>
        <v>305049362.80000001</v>
      </c>
    </row>
    <row r="184" spans="1:60" s="25" customFormat="1" ht="18.75" customHeight="1" x14ac:dyDescent="0.25">
      <c r="A184" s="13">
        <v>1</v>
      </c>
      <c r="B184" s="20" t="s">
        <v>148</v>
      </c>
      <c r="C184" s="88">
        <v>93</v>
      </c>
      <c r="D184" s="88" t="s">
        <v>149</v>
      </c>
      <c r="E184" s="21" t="s">
        <v>18</v>
      </c>
      <c r="F184" s="21">
        <v>612</v>
      </c>
      <c r="G184" s="21"/>
      <c r="H184" s="21">
        <v>5004</v>
      </c>
      <c r="I184" s="21">
        <v>2100</v>
      </c>
      <c r="J184" s="21">
        <v>827</v>
      </c>
      <c r="K184" s="21"/>
      <c r="L184" s="21">
        <v>356</v>
      </c>
      <c r="M184" s="21"/>
      <c r="N184" s="21"/>
      <c r="O184" s="21">
        <v>182</v>
      </c>
      <c r="P184" s="21"/>
      <c r="Q184" s="21">
        <v>4</v>
      </c>
      <c r="R184" s="21"/>
      <c r="S184" s="21">
        <v>8</v>
      </c>
      <c r="T184" s="21">
        <v>3</v>
      </c>
      <c r="U184" s="21"/>
      <c r="V184" s="21"/>
      <c r="W184" s="21"/>
      <c r="X184" s="21"/>
      <c r="Y184" s="21"/>
      <c r="Z184" s="21"/>
      <c r="AA184" s="21"/>
      <c r="AB184" s="21">
        <v>16</v>
      </c>
      <c r="AC184" s="21"/>
      <c r="AD184" s="21">
        <v>380</v>
      </c>
      <c r="AE184" s="21">
        <v>160</v>
      </c>
      <c r="AF184" s="21">
        <v>10</v>
      </c>
      <c r="AG184" s="21"/>
      <c r="AH184" s="21">
        <v>8</v>
      </c>
      <c r="AI184" s="21"/>
      <c r="AJ184" s="21"/>
      <c r="AK184" s="21">
        <v>4</v>
      </c>
      <c r="AL184" s="21"/>
      <c r="AM184" s="21">
        <v>4</v>
      </c>
      <c r="AN184" s="21"/>
      <c r="AO184" s="21">
        <v>57</v>
      </c>
      <c r="AP184" s="21">
        <v>24</v>
      </c>
      <c r="AQ184" s="21">
        <v>3</v>
      </c>
      <c r="AR184" s="21"/>
      <c r="AS184" s="21">
        <v>4</v>
      </c>
      <c r="AT184" s="21"/>
      <c r="AU184" s="21"/>
      <c r="AV184" s="21"/>
      <c r="AW184" s="21"/>
      <c r="AX184" s="22">
        <f t="shared" si="491"/>
        <v>636</v>
      </c>
      <c r="AY184" s="23">
        <f t="shared" si="492"/>
        <v>0</v>
      </c>
      <c r="AZ184" s="23">
        <f t="shared" si="493"/>
        <v>5449</v>
      </c>
      <c r="BA184" s="23">
        <f t="shared" si="494"/>
        <v>2287</v>
      </c>
      <c r="BB184" s="23">
        <f t="shared" si="495"/>
        <v>840</v>
      </c>
      <c r="BC184" s="23">
        <f t="shared" si="496"/>
        <v>0</v>
      </c>
      <c r="BD184" s="23">
        <f t="shared" si="497"/>
        <v>368</v>
      </c>
      <c r="BE184" s="23">
        <f t="shared" si="498"/>
        <v>0</v>
      </c>
      <c r="BF184" s="23">
        <f t="shared" si="499"/>
        <v>0</v>
      </c>
      <c r="BG184" s="23">
        <f t="shared" si="500"/>
        <v>186</v>
      </c>
      <c r="BH184" s="24"/>
    </row>
    <row r="185" spans="1:60" s="33" customFormat="1" ht="16.5" customHeight="1" x14ac:dyDescent="0.25">
      <c r="A185" s="13">
        <v>1</v>
      </c>
      <c r="B185" s="43"/>
      <c r="C185" s="89"/>
      <c r="D185" s="89"/>
      <c r="E185" s="27" t="s">
        <v>19</v>
      </c>
      <c r="F185" s="27">
        <v>1942103.96</v>
      </c>
      <c r="G185" s="27">
        <f t="shared" si="529"/>
        <v>36146579.208000004</v>
      </c>
      <c r="H185" s="27">
        <v>13222533.699999999</v>
      </c>
      <c r="I185" s="27">
        <v>22118803.280000001</v>
      </c>
      <c r="J185" s="27">
        <v>805242.22800000012</v>
      </c>
      <c r="K185" s="27"/>
      <c r="L185" s="27">
        <v>11074863.050000001</v>
      </c>
      <c r="M185" s="27"/>
      <c r="N185" s="27"/>
      <c r="O185" s="27">
        <v>3990805.19</v>
      </c>
      <c r="P185" s="27">
        <f t="shared" ref="P185" si="605">O185+L185+K185+G185+F185</f>
        <v>53154351.408000007</v>
      </c>
      <c r="Q185" s="27">
        <v>861.64</v>
      </c>
      <c r="R185" s="27">
        <f t="shared" si="531"/>
        <v>54849.459999999992</v>
      </c>
      <c r="S185" s="27">
        <v>20521.259999999998</v>
      </c>
      <c r="T185" s="27">
        <v>34328.199999999997</v>
      </c>
      <c r="U185" s="27"/>
      <c r="V185" s="27"/>
      <c r="W185" s="27"/>
      <c r="X185" s="27"/>
      <c r="Y185" s="27"/>
      <c r="Z185" s="27"/>
      <c r="AA185" s="27">
        <f t="shared" ref="AA185" si="606">Z185+W185+V185+R185+Q185</f>
        <v>55711.099999999991</v>
      </c>
      <c r="AB185" s="27">
        <v>49974.28</v>
      </c>
      <c r="AC185" s="27">
        <f t="shared" si="533"/>
        <v>2697433.7176000001</v>
      </c>
      <c r="AD185" s="27">
        <v>1005541.88</v>
      </c>
      <c r="AE185" s="27">
        <v>1682081.78</v>
      </c>
      <c r="AF185" s="27">
        <v>9810.0576000000001</v>
      </c>
      <c r="AG185" s="27"/>
      <c r="AH185" s="27">
        <v>252222.55</v>
      </c>
      <c r="AI185" s="27"/>
      <c r="AJ185" s="27"/>
      <c r="AK185" s="27">
        <v>85604.61</v>
      </c>
      <c r="AL185" s="27">
        <f t="shared" ref="AL185" si="607">AK185+AH185+AG185+AC185+AB185</f>
        <v>3085235.1576</v>
      </c>
      <c r="AM185" s="27">
        <v>15509.32</v>
      </c>
      <c r="AN185" s="27">
        <f t="shared" si="535"/>
        <v>404681.9044</v>
      </c>
      <c r="AO185" s="27">
        <v>150489.26</v>
      </c>
      <c r="AP185" s="27">
        <v>251740.13</v>
      </c>
      <c r="AQ185" s="27">
        <v>2452.5144</v>
      </c>
      <c r="AR185" s="27"/>
      <c r="AS185" s="27">
        <v>137575.94</v>
      </c>
      <c r="AT185" s="27"/>
      <c r="AU185" s="27"/>
      <c r="AV185" s="27"/>
      <c r="AW185" s="27">
        <f t="shared" ref="AW185" si="608">AV185+AS185+AR185+AN185+AM185</f>
        <v>557767.16440000001</v>
      </c>
      <c r="AX185" s="28">
        <f t="shared" si="491"/>
        <v>2008449.2</v>
      </c>
      <c r="AY185" s="29">
        <f t="shared" si="492"/>
        <v>39303544.290000007</v>
      </c>
      <c r="AZ185" s="29">
        <f t="shared" si="493"/>
        <v>14399086.1</v>
      </c>
      <c r="BA185" s="29">
        <f t="shared" si="494"/>
        <v>24086953.390000001</v>
      </c>
      <c r="BB185" s="29">
        <f t="shared" si="495"/>
        <v>817504.80000000016</v>
      </c>
      <c r="BC185" s="29">
        <f t="shared" si="496"/>
        <v>0</v>
      </c>
      <c r="BD185" s="29">
        <f t="shared" si="497"/>
        <v>11464661.540000001</v>
      </c>
      <c r="BE185" s="29">
        <f t="shared" si="498"/>
        <v>0</v>
      </c>
      <c r="BF185" s="29">
        <f t="shared" si="499"/>
        <v>0</v>
      </c>
      <c r="BG185" s="29">
        <f t="shared" si="500"/>
        <v>4076409.8</v>
      </c>
      <c r="BH185" s="30">
        <f t="shared" si="505"/>
        <v>56853064.830000013</v>
      </c>
    </row>
    <row r="186" spans="1:60" s="25" customFormat="1" ht="18" customHeight="1" x14ac:dyDescent="0.25">
      <c r="A186" s="13">
        <v>1</v>
      </c>
      <c r="B186" s="20" t="s">
        <v>150</v>
      </c>
      <c r="C186" s="88">
        <v>94</v>
      </c>
      <c r="D186" s="88" t="s">
        <v>151</v>
      </c>
      <c r="E186" s="21" t="s">
        <v>18</v>
      </c>
      <c r="F186" s="21">
        <v>2520</v>
      </c>
      <c r="G186" s="21"/>
      <c r="H186" s="21">
        <v>20545</v>
      </c>
      <c r="I186" s="21">
        <v>21521</v>
      </c>
      <c r="J186" s="21">
        <v>5928</v>
      </c>
      <c r="K186" s="21"/>
      <c r="L186" s="21">
        <v>686</v>
      </c>
      <c r="M186" s="21"/>
      <c r="N186" s="21"/>
      <c r="O186" s="21">
        <v>594</v>
      </c>
      <c r="P186" s="21"/>
      <c r="Q186" s="21">
        <v>344</v>
      </c>
      <c r="R186" s="21"/>
      <c r="S186" s="21">
        <v>1335</v>
      </c>
      <c r="T186" s="21">
        <v>1399</v>
      </c>
      <c r="U186" s="21">
        <v>424</v>
      </c>
      <c r="V186" s="21"/>
      <c r="W186" s="21">
        <v>72</v>
      </c>
      <c r="X186" s="21"/>
      <c r="Y186" s="21"/>
      <c r="Z186" s="21">
        <v>52</v>
      </c>
      <c r="AA186" s="21"/>
      <c r="AB186" s="21">
        <v>616</v>
      </c>
      <c r="AC186" s="21"/>
      <c r="AD186" s="21">
        <v>4421</v>
      </c>
      <c r="AE186" s="21">
        <v>4631</v>
      </c>
      <c r="AF186" s="21">
        <v>1152</v>
      </c>
      <c r="AG186" s="21"/>
      <c r="AH186" s="21">
        <v>146</v>
      </c>
      <c r="AI186" s="21"/>
      <c r="AJ186" s="21"/>
      <c r="AK186" s="21">
        <v>112</v>
      </c>
      <c r="AL186" s="21"/>
      <c r="AM186" s="21">
        <v>720</v>
      </c>
      <c r="AN186" s="21"/>
      <c r="AO186" s="21">
        <v>2338</v>
      </c>
      <c r="AP186" s="21">
        <v>2449</v>
      </c>
      <c r="AQ186" s="21">
        <v>496</v>
      </c>
      <c r="AR186" s="21"/>
      <c r="AS186" s="21">
        <v>56</v>
      </c>
      <c r="AT186" s="21"/>
      <c r="AU186" s="21"/>
      <c r="AV186" s="21">
        <v>52</v>
      </c>
      <c r="AW186" s="21"/>
      <c r="AX186" s="22">
        <f t="shared" si="491"/>
        <v>4200</v>
      </c>
      <c r="AY186" s="23">
        <f t="shared" si="492"/>
        <v>0</v>
      </c>
      <c r="AZ186" s="23">
        <f t="shared" si="493"/>
        <v>28639</v>
      </c>
      <c r="BA186" s="23">
        <f t="shared" si="494"/>
        <v>30000</v>
      </c>
      <c r="BB186" s="23">
        <f t="shared" si="495"/>
        <v>8000</v>
      </c>
      <c r="BC186" s="23">
        <f t="shared" si="496"/>
        <v>0</v>
      </c>
      <c r="BD186" s="23">
        <f t="shared" si="497"/>
        <v>960</v>
      </c>
      <c r="BE186" s="23">
        <f t="shared" si="498"/>
        <v>0</v>
      </c>
      <c r="BF186" s="23">
        <f t="shared" si="499"/>
        <v>0</v>
      </c>
      <c r="BG186" s="23">
        <f t="shared" si="500"/>
        <v>810</v>
      </c>
      <c r="BH186" s="24"/>
    </row>
    <row r="187" spans="1:60" s="33" customFormat="1" ht="15" customHeight="1" x14ac:dyDescent="0.25">
      <c r="A187" s="13">
        <v>1</v>
      </c>
      <c r="B187" s="32"/>
      <c r="C187" s="89"/>
      <c r="D187" s="89"/>
      <c r="E187" s="27" t="s">
        <v>19</v>
      </c>
      <c r="F187" s="27">
        <v>4810603.72</v>
      </c>
      <c r="G187" s="27">
        <f t="shared" si="529"/>
        <v>37999682.859999999</v>
      </c>
      <c r="H187" s="27">
        <v>13218129.67</v>
      </c>
      <c r="I187" s="27">
        <v>19973826.629999999</v>
      </c>
      <c r="J187" s="27">
        <v>4807726.5599999996</v>
      </c>
      <c r="K187" s="27"/>
      <c r="L187" s="27">
        <v>14618057.119999999</v>
      </c>
      <c r="M187" s="27"/>
      <c r="N187" s="27"/>
      <c r="O187" s="27">
        <v>9988172.0399999991</v>
      </c>
      <c r="P187" s="27">
        <f t="shared" ref="P187" si="609">O187+L187+K187+G187+F187</f>
        <v>67416515.739999995</v>
      </c>
      <c r="Q187" s="27">
        <v>661710.19999999995</v>
      </c>
      <c r="R187" s="27">
        <f t="shared" si="531"/>
        <v>2500973</v>
      </c>
      <c r="S187" s="27">
        <v>859028.44</v>
      </c>
      <c r="T187" s="27">
        <v>1298072.08</v>
      </c>
      <c r="U187" s="27">
        <v>343872.48</v>
      </c>
      <c r="V187" s="27"/>
      <c r="W187" s="27">
        <v>1649112.29</v>
      </c>
      <c r="X187" s="27"/>
      <c r="Y187" s="27"/>
      <c r="Z187" s="27">
        <v>859637.76000000001</v>
      </c>
      <c r="AA187" s="27">
        <f t="shared" ref="AA187" si="610">Z187+W187+V187+R187+Q187</f>
        <v>5671433.25</v>
      </c>
      <c r="AB187" s="27">
        <v>1173868</v>
      </c>
      <c r="AC187" s="27">
        <f t="shared" si="533"/>
        <v>8076694.5499999998</v>
      </c>
      <c r="AD187" s="27">
        <v>2844338.61</v>
      </c>
      <c r="AE187" s="27">
        <v>4298060.9000000004</v>
      </c>
      <c r="AF187" s="27">
        <v>934295.04000000004</v>
      </c>
      <c r="AG187" s="27"/>
      <c r="AH187" s="27">
        <v>2992833.42</v>
      </c>
      <c r="AI187" s="27"/>
      <c r="AJ187" s="27"/>
      <c r="AK187" s="27">
        <v>1937596.22</v>
      </c>
      <c r="AL187" s="27">
        <f t="shared" ref="AL187" si="611">AK187+AH187+AG187+AC187+AB187</f>
        <v>14180992.189999999</v>
      </c>
      <c r="AM187" s="27">
        <v>1370897.44</v>
      </c>
      <c r="AN187" s="27">
        <f t="shared" si="535"/>
        <v>4178903.82</v>
      </c>
      <c r="AO187" s="27">
        <v>1503981.54</v>
      </c>
      <c r="AP187" s="27">
        <v>2272656.36</v>
      </c>
      <c r="AQ187" s="27">
        <v>402265.92</v>
      </c>
      <c r="AR187" s="27"/>
      <c r="AS187" s="27">
        <v>1099408.2</v>
      </c>
      <c r="AT187" s="27"/>
      <c r="AU187" s="27"/>
      <c r="AV187" s="27">
        <v>859637.76000000001</v>
      </c>
      <c r="AW187" s="27">
        <f t="shared" ref="AW187" si="612">AV187+AS187+AR187+AN187+AM187</f>
        <v>7508847.2199999988</v>
      </c>
      <c r="AX187" s="28">
        <f t="shared" si="491"/>
        <v>8017079.3599999994</v>
      </c>
      <c r="AY187" s="29">
        <f t="shared" si="492"/>
        <v>52756254.229999997</v>
      </c>
      <c r="AZ187" s="29">
        <f t="shared" si="493"/>
        <v>18425478.259999998</v>
      </c>
      <c r="BA187" s="29">
        <f t="shared" si="494"/>
        <v>27842615.969999999</v>
      </c>
      <c r="BB187" s="29">
        <f t="shared" si="495"/>
        <v>6488160</v>
      </c>
      <c r="BC187" s="29">
        <f t="shared" si="496"/>
        <v>0</v>
      </c>
      <c r="BD187" s="29">
        <f t="shared" si="497"/>
        <v>20359411.030000001</v>
      </c>
      <c r="BE187" s="29">
        <f t="shared" si="498"/>
        <v>0</v>
      </c>
      <c r="BF187" s="29">
        <f t="shared" si="499"/>
        <v>0</v>
      </c>
      <c r="BG187" s="29">
        <f t="shared" si="500"/>
        <v>13645043.779999999</v>
      </c>
      <c r="BH187" s="30">
        <f t="shared" si="505"/>
        <v>94777788.399999991</v>
      </c>
    </row>
    <row r="188" spans="1:60" s="25" customFormat="1" ht="21.75" customHeight="1" x14ac:dyDescent="0.25">
      <c r="A188" s="13">
        <v>1</v>
      </c>
      <c r="B188" s="20" t="s">
        <v>152</v>
      </c>
      <c r="C188" s="88">
        <v>95</v>
      </c>
      <c r="D188" s="88" t="s">
        <v>153</v>
      </c>
      <c r="E188" s="21" t="s">
        <v>18</v>
      </c>
      <c r="F188" s="21">
        <v>7204</v>
      </c>
      <c r="G188" s="21"/>
      <c r="H188" s="21">
        <v>66461</v>
      </c>
      <c r="I188" s="21">
        <v>58113</v>
      </c>
      <c r="J188" s="21">
        <v>18690</v>
      </c>
      <c r="K188" s="21"/>
      <c r="L188" s="21">
        <v>1674</v>
      </c>
      <c r="M188" s="21"/>
      <c r="N188" s="21"/>
      <c r="O188" s="21">
        <v>880</v>
      </c>
      <c r="P188" s="21"/>
      <c r="Q188" s="21">
        <v>992</v>
      </c>
      <c r="R188" s="21"/>
      <c r="S188" s="21">
        <v>9239</v>
      </c>
      <c r="T188" s="21">
        <v>8079</v>
      </c>
      <c r="U188" s="21">
        <v>2550</v>
      </c>
      <c r="V188" s="21"/>
      <c r="W188" s="21">
        <v>296</v>
      </c>
      <c r="X188" s="21"/>
      <c r="Y188" s="21"/>
      <c r="Z188" s="21">
        <v>132</v>
      </c>
      <c r="AA188" s="21"/>
      <c r="AB188" s="21">
        <v>1760</v>
      </c>
      <c r="AC188" s="21"/>
      <c r="AD188" s="21">
        <v>15253</v>
      </c>
      <c r="AE188" s="21">
        <v>13337</v>
      </c>
      <c r="AF188" s="21">
        <v>3750</v>
      </c>
      <c r="AG188" s="21"/>
      <c r="AH188" s="21">
        <v>304</v>
      </c>
      <c r="AI188" s="21"/>
      <c r="AJ188" s="21"/>
      <c r="AK188" s="21">
        <v>158</v>
      </c>
      <c r="AL188" s="21"/>
      <c r="AM188" s="21">
        <v>2052</v>
      </c>
      <c r="AN188" s="21"/>
      <c r="AO188" s="21">
        <v>19980</v>
      </c>
      <c r="AP188" s="21">
        <v>17471</v>
      </c>
      <c r="AQ188" s="21">
        <v>5010</v>
      </c>
      <c r="AR188" s="21"/>
      <c r="AS188" s="21">
        <v>486</v>
      </c>
      <c r="AT188" s="21"/>
      <c r="AU188" s="21"/>
      <c r="AV188" s="21">
        <v>216</v>
      </c>
      <c r="AW188" s="21"/>
      <c r="AX188" s="22">
        <f t="shared" si="491"/>
        <v>12008</v>
      </c>
      <c r="AY188" s="23">
        <f t="shared" si="492"/>
        <v>0</v>
      </c>
      <c r="AZ188" s="23">
        <f t="shared" si="493"/>
        <v>110933</v>
      </c>
      <c r="BA188" s="23">
        <f t="shared" si="494"/>
        <v>97000</v>
      </c>
      <c r="BB188" s="23">
        <f t="shared" si="495"/>
        <v>30000</v>
      </c>
      <c r="BC188" s="23">
        <f t="shared" si="496"/>
        <v>0</v>
      </c>
      <c r="BD188" s="23">
        <f t="shared" si="497"/>
        <v>2760</v>
      </c>
      <c r="BE188" s="23">
        <f t="shared" si="498"/>
        <v>0</v>
      </c>
      <c r="BF188" s="23">
        <f t="shared" si="499"/>
        <v>0</v>
      </c>
      <c r="BG188" s="23">
        <f t="shared" si="500"/>
        <v>1386</v>
      </c>
      <c r="BH188" s="24"/>
    </row>
    <row r="189" spans="1:60" s="33" customFormat="1" ht="14.25" customHeight="1" x14ac:dyDescent="0.25">
      <c r="A189" s="13">
        <v>1</v>
      </c>
      <c r="B189" s="32"/>
      <c r="C189" s="89"/>
      <c r="D189" s="89"/>
      <c r="E189" s="27" t="s">
        <v>19</v>
      </c>
      <c r="F189" s="27">
        <v>20554174.84</v>
      </c>
      <c r="G189" s="27">
        <f t="shared" si="529"/>
        <v>118146249.63000001</v>
      </c>
      <c r="H189" s="27">
        <v>43187986.090000004</v>
      </c>
      <c r="I189" s="27">
        <v>59800299.740000002</v>
      </c>
      <c r="J189" s="27">
        <v>15157963.800000001</v>
      </c>
      <c r="K189" s="27"/>
      <c r="L189" s="27">
        <v>36297460.75</v>
      </c>
      <c r="M189" s="27"/>
      <c r="N189" s="27"/>
      <c r="O189" s="27">
        <v>15080600.23</v>
      </c>
      <c r="P189" s="27">
        <f t="shared" ref="P189" si="613">O189+L189+K189+G189+F189</f>
        <v>190078485.45000002</v>
      </c>
      <c r="Q189" s="27">
        <v>2827202.84</v>
      </c>
      <c r="R189" s="27">
        <f t="shared" si="531"/>
        <v>16384844.789999999</v>
      </c>
      <c r="S189" s="27">
        <v>6003705.4400000004</v>
      </c>
      <c r="T189" s="27">
        <v>8313038.3499999996</v>
      </c>
      <c r="U189" s="27">
        <v>2068101</v>
      </c>
      <c r="V189" s="27"/>
      <c r="W189" s="27">
        <v>6387875.4900000002</v>
      </c>
      <c r="X189" s="27"/>
      <c r="Y189" s="27"/>
      <c r="Z189" s="27">
        <v>2228893.7400000002</v>
      </c>
      <c r="AA189" s="27">
        <f t="shared" ref="AA189" si="614">Z189+W189+V189+R189+Q189</f>
        <v>27828816.859999999</v>
      </c>
      <c r="AB189" s="27">
        <v>5016158.5599999996</v>
      </c>
      <c r="AC189" s="27">
        <f t="shared" si="533"/>
        <v>26677882.539999999</v>
      </c>
      <c r="AD189" s="27">
        <v>9911955.6199999992</v>
      </c>
      <c r="AE189" s="27">
        <v>13724601.92</v>
      </c>
      <c r="AF189" s="27">
        <v>3041325</v>
      </c>
      <c r="AG189" s="27"/>
      <c r="AH189" s="27">
        <v>6387875.4900000002</v>
      </c>
      <c r="AI189" s="27"/>
      <c r="AJ189" s="27"/>
      <c r="AK189" s="27">
        <v>2703126.46</v>
      </c>
      <c r="AL189" s="27">
        <f t="shared" ref="AL189" si="615">AK189+AH189+AG189+AC189+AB189</f>
        <v>40785043.049999997</v>
      </c>
      <c r="AM189" s="27">
        <v>5857240.9199999999</v>
      </c>
      <c r="AN189" s="27">
        <f t="shared" si="535"/>
        <v>35024404.400000006</v>
      </c>
      <c r="AO189" s="27">
        <v>12983531.220000001</v>
      </c>
      <c r="AP189" s="27">
        <v>17977662.98</v>
      </c>
      <c r="AQ189" s="27">
        <v>4063210.2</v>
      </c>
      <c r="AR189" s="27"/>
      <c r="AS189" s="27">
        <v>10626559.23</v>
      </c>
      <c r="AT189" s="27"/>
      <c r="AU189" s="27"/>
      <c r="AV189" s="27">
        <v>3699015.15</v>
      </c>
      <c r="AW189" s="27">
        <f t="shared" ref="AW189" si="616">AV189+AS189+AR189+AN189+AM189</f>
        <v>55207219.70000001</v>
      </c>
      <c r="AX189" s="28">
        <f t="shared" si="491"/>
        <v>34254777.159999996</v>
      </c>
      <c r="AY189" s="29">
        <f t="shared" si="492"/>
        <v>196233381.36000001</v>
      </c>
      <c r="AZ189" s="29">
        <f t="shared" si="493"/>
        <v>72087178.370000005</v>
      </c>
      <c r="BA189" s="29">
        <f t="shared" si="494"/>
        <v>99815602.99000001</v>
      </c>
      <c r="BB189" s="29">
        <f t="shared" si="495"/>
        <v>24330600</v>
      </c>
      <c r="BC189" s="29">
        <f t="shared" si="496"/>
        <v>0</v>
      </c>
      <c r="BD189" s="29">
        <f t="shared" si="497"/>
        <v>59699770.960000001</v>
      </c>
      <c r="BE189" s="29">
        <f t="shared" si="498"/>
        <v>0</v>
      </c>
      <c r="BF189" s="29">
        <f t="shared" si="499"/>
        <v>0</v>
      </c>
      <c r="BG189" s="29">
        <f t="shared" si="500"/>
        <v>23711635.579999998</v>
      </c>
      <c r="BH189" s="30">
        <f t="shared" si="505"/>
        <v>313899565.05999994</v>
      </c>
    </row>
    <row r="190" spans="1:60" s="25" customFormat="1" ht="21.75" customHeight="1" x14ac:dyDescent="0.25">
      <c r="A190" s="13">
        <v>1</v>
      </c>
      <c r="B190" s="20"/>
      <c r="C190" s="88">
        <v>96</v>
      </c>
      <c r="D190" s="88" t="s">
        <v>154</v>
      </c>
      <c r="E190" s="21" t="s">
        <v>18</v>
      </c>
      <c r="F190" s="21"/>
      <c r="G190" s="21"/>
      <c r="H190" s="21">
        <v>83546</v>
      </c>
      <c r="I190" s="21"/>
      <c r="J190" s="21">
        <v>9011</v>
      </c>
      <c r="K190" s="21">
        <v>24296</v>
      </c>
      <c r="L190" s="21">
        <v>11512</v>
      </c>
      <c r="M190" s="21">
        <v>684</v>
      </c>
      <c r="N190" s="21">
        <v>204</v>
      </c>
      <c r="O190" s="21">
        <v>1058</v>
      </c>
      <c r="P190" s="21"/>
      <c r="Q190" s="21"/>
      <c r="R190" s="21"/>
      <c r="S190" s="21">
        <v>3305</v>
      </c>
      <c r="T190" s="21"/>
      <c r="U190" s="21">
        <v>524</v>
      </c>
      <c r="V190" s="21">
        <v>296</v>
      </c>
      <c r="W190" s="21">
        <v>518</v>
      </c>
      <c r="X190" s="21">
        <v>30</v>
      </c>
      <c r="Y190" s="21"/>
      <c r="Z190" s="21">
        <v>16</v>
      </c>
      <c r="AA190" s="21"/>
      <c r="AB190" s="21"/>
      <c r="AC190" s="21"/>
      <c r="AD190" s="21">
        <v>21126</v>
      </c>
      <c r="AE190" s="21"/>
      <c r="AF190" s="21">
        <v>2512</v>
      </c>
      <c r="AG190" s="21">
        <v>7211</v>
      </c>
      <c r="AH190" s="21">
        <v>3632</v>
      </c>
      <c r="AI190" s="21">
        <v>304</v>
      </c>
      <c r="AJ190" s="21">
        <v>64</v>
      </c>
      <c r="AK190" s="21">
        <v>360</v>
      </c>
      <c r="AL190" s="21"/>
      <c r="AM190" s="21"/>
      <c r="AN190" s="21"/>
      <c r="AO190" s="21">
        <v>12046</v>
      </c>
      <c r="AP190" s="21"/>
      <c r="AQ190" s="21">
        <v>1753</v>
      </c>
      <c r="AR190" s="21">
        <v>5177</v>
      </c>
      <c r="AS190" s="21">
        <v>1740</v>
      </c>
      <c r="AT190" s="21">
        <v>150</v>
      </c>
      <c r="AU190" s="21">
        <v>32</v>
      </c>
      <c r="AV190" s="21">
        <v>167</v>
      </c>
      <c r="AW190" s="21"/>
      <c r="AX190" s="22">
        <f t="shared" si="491"/>
        <v>0</v>
      </c>
      <c r="AY190" s="23">
        <f t="shared" si="492"/>
        <v>0</v>
      </c>
      <c r="AZ190" s="23">
        <f t="shared" si="493"/>
        <v>120023</v>
      </c>
      <c r="BA190" s="23">
        <f t="shared" si="494"/>
        <v>0</v>
      </c>
      <c r="BB190" s="23">
        <f t="shared" si="495"/>
        <v>13800</v>
      </c>
      <c r="BC190" s="23">
        <f t="shared" si="496"/>
        <v>36980</v>
      </c>
      <c r="BD190" s="23">
        <f t="shared" si="497"/>
        <v>17402</v>
      </c>
      <c r="BE190" s="23">
        <f t="shared" si="498"/>
        <v>1168</v>
      </c>
      <c r="BF190" s="23">
        <f t="shared" si="499"/>
        <v>300</v>
      </c>
      <c r="BG190" s="23">
        <f t="shared" si="500"/>
        <v>1601</v>
      </c>
      <c r="BH190" s="24"/>
    </row>
    <row r="191" spans="1:60" s="33" customFormat="1" ht="16.5" customHeight="1" x14ac:dyDescent="0.25">
      <c r="A191" s="13">
        <v>1</v>
      </c>
      <c r="B191" s="32"/>
      <c r="C191" s="89"/>
      <c r="D191" s="89"/>
      <c r="E191" s="27" t="s">
        <v>19</v>
      </c>
      <c r="F191" s="27"/>
      <c r="G191" s="27">
        <f t="shared" si="529"/>
        <v>61348957.177999996</v>
      </c>
      <c r="H191" s="27">
        <v>37455115.25</v>
      </c>
      <c r="I191" s="27">
        <v>16585416.300000001</v>
      </c>
      <c r="J191" s="27">
        <v>7308425.6279999996</v>
      </c>
      <c r="K191" s="27">
        <v>135942333.21000001</v>
      </c>
      <c r="L191" s="27">
        <v>715800370.86000001</v>
      </c>
      <c r="M191" s="27">
        <v>128193643.05</v>
      </c>
      <c r="N191" s="27">
        <v>9255177.8599999994</v>
      </c>
      <c r="O191" s="27">
        <v>66449945.100000001</v>
      </c>
      <c r="P191" s="27">
        <f t="shared" ref="P191" si="617">O191+L191+K191+G191+F191</f>
        <v>979541606.34800005</v>
      </c>
      <c r="Q191" s="27"/>
      <c r="R191" s="27">
        <f t="shared" si="531"/>
        <v>2246771.318</v>
      </c>
      <c r="S191" s="27">
        <v>1311230.24</v>
      </c>
      <c r="T191" s="27">
        <v>510242.19</v>
      </c>
      <c r="U191" s="27">
        <v>425298.88799999998</v>
      </c>
      <c r="V191" s="27">
        <v>2107633.0699999998</v>
      </c>
      <c r="W191" s="27">
        <v>31788990.440000001</v>
      </c>
      <c r="X191" s="27">
        <v>5527420.7599999998</v>
      </c>
      <c r="Y191" s="27"/>
      <c r="Z191" s="27">
        <v>395535.39</v>
      </c>
      <c r="AA191" s="27">
        <f t="shared" ref="AA191" si="618">Z191+W191+V191+R191+Q191</f>
        <v>36538930.217999995</v>
      </c>
      <c r="AB191" s="27"/>
      <c r="AC191" s="27">
        <f t="shared" si="533"/>
        <v>15676053.162</v>
      </c>
      <c r="AD191" s="27">
        <v>9174458.3200000003</v>
      </c>
      <c r="AE191" s="27">
        <v>4464637.01</v>
      </c>
      <c r="AF191" s="27">
        <v>2036957.8319999999</v>
      </c>
      <c r="AG191" s="27">
        <v>43417241.299999997</v>
      </c>
      <c r="AH191" s="27">
        <v>238965514.31</v>
      </c>
      <c r="AI191" s="27">
        <v>52297904.130000003</v>
      </c>
      <c r="AJ191" s="27">
        <v>2947945.54</v>
      </c>
      <c r="AK191" s="27">
        <v>19183466.289999999</v>
      </c>
      <c r="AL191" s="27">
        <f t="shared" ref="AL191" si="619">AK191+AH191+AG191+AC191+AB191</f>
        <v>317242275.06199998</v>
      </c>
      <c r="AM191" s="27"/>
      <c r="AN191" s="27">
        <f t="shared" si="535"/>
        <v>8733944.9919999987</v>
      </c>
      <c r="AO191" s="27">
        <v>5131095.91</v>
      </c>
      <c r="AP191" s="27">
        <v>2181455.4300000002</v>
      </c>
      <c r="AQ191" s="27">
        <v>1421393.6519999998</v>
      </c>
      <c r="AR191" s="27">
        <v>29296099.710000001</v>
      </c>
      <c r="AS191" s="27">
        <v>109617208.40000001</v>
      </c>
      <c r="AT191" s="27">
        <v>26574138.280000001</v>
      </c>
      <c r="AU191" s="27">
        <v>1508251.21</v>
      </c>
      <c r="AV191" s="27">
        <v>12854900.09</v>
      </c>
      <c r="AW191" s="27">
        <f t="shared" ref="AW191" si="620">AV191+AS191+AR191+AN191+AM191</f>
        <v>160502153.19200003</v>
      </c>
      <c r="AX191" s="28">
        <f t="shared" si="491"/>
        <v>0</v>
      </c>
      <c r="AY191" s="29">
        <f t="shared" si="492"/>
        <v>88005726.649999991</v>
      </c>
      <c r="AZ191" s="29">
        <f t="shared" si="493"/>
        <v>53071899.719999999</v>
      </c>
      <c r="BA191" s="29">
        <f t="shared" si="494"/>
        <v>23741750.93</v>
      </c>
      <c r="BB191" s="29">
        <f t="shared" si="495"/>
        <v>11192076</v>
      </c>
      <c r="BC191" s="29">
        <f t="shared" si="496"/>
        <v>210763307.28999999</v>
      </c>
      <c r="BD191" s="29">
        <f t="shared" si="497"/>
        <v>1096172084.01</v>
      </c>
      <c r="BE191" s="29">
        <f t="shared" si="498"/>
        <v>212593106.22</v>
      </c>
      <c r="BF191" s="29">
        <f t="shared" si="499"/>
        <v>13711374.609999999</v>
      </c>
      <c r="BG191" s="29">
        <f t="shared" si="500"/>
        <v>98883846.870000005</v>
      </c>
      <c r="BH191" s="30">
        <f t="shared" si="505"/>
        <v>1493824964.8200002</v>
      </c>
    </row>
    <row r="192" spans="1:60" s="25" customFormat="1" ht="25.5" customHeight="1" x14ac:dyDescent="0.25">
      <c r="A192" s="13">
        <v>1</v>
      </c>
      <c r="B192" s="20" t="s">
        <v>155</v>
      </c>
      <c r="C192" s="88">
        <v>97</v>
      </c>
      <c r="D192" s="88" t="s">
        <v>156</v>
      </c>
      <c r="E192" s="21" t="s">
        <v>18</v>
      </c>
      <c r="F192" s="21"/>
      <c r="G192" s="21"/>
      <c r="H192" s="21">
        <v>7754</v>
      </c>
      <c r="I192" s="21">
        <v>602</v>
      </c>
      <c r="J192" s="21">
        <v>32656</v>
      </c>
      <c r="K192" s="21"/>
      <c r="L192" s="21">
        <v>10904</v>
      </c>
      <c r="M192" s="21">
        <v>1090</v>
      </c>
      <c r="N192" s="21"/>
      <c r="O192" s="21">
        <v>96</v>
      </c>
      <c r="P192" s="21"/>
      <c r="Q192" s="21"/>
      <c r="R192" s="21"/>
      <c r="S192" s="21">
        <v>290</v>
      </c>
      <c r="T192" s="21">
        <v>16</v>
      </c>
      <c r="U192" s="21">
        <v>1092</v>
      </c>
      <c r="V192" s="21"/>
      <c r="W192" s="21">
        <v>376</v>
      </c>
      <c r="X192" s="21">
        <v>32</v>
      </c>
      <c r="Y192" s="21"/>
      <c r="Z192" s="21">
        <v>4</v>
      </c>
      <c r="AA192" s="21"/>
      <c r="AB192" s="21"/>
      <c r="AC192" s="21"/>
      <c r="AD192" s="21">
        <v>3070</v>
      </c>
      <c r="AE192" s="21">
        <v>266</v>
      </c>
      <c r="AF192" s="21">
        <v>11908</v>
      </c>
      <c r="AG192" s="21"/>
      <c r="AH192" s="21">
        <v>3558</v>
      </c>
      <c r="AI192" s="21">
        <v>350</v>
      </c>
      <c r="AJ192" s="21"/>
      <c r="AK192" s="21">
        <v>60</v>
      </c>
      <c r="AL192" s="21"/>
      <c r="AM192" s="21"/>
      <c r="AN192" s="21"/>
      <c r="AO192" s="21">
        <v>1785</v>
      </c>
      <c r="AP192" s="21">
        <v>116</v>
      </c>
      <c r="AQ192" s="21">
        <v>6344</v>
      </c>
      <c r="AR192" s="21"/>
      <c r="AS192" s="21">
        <v>2458</v>
      </c>
      <c r="AT192" s="21">
        <v>246</v>
      </c>
      <c r="AU192" s="21"/>
      <c r="AV192" s="21">
        <v>40</v>
      </c>
      <c r="AW192" s="21"/>
      <c r="AX192" s="22">
        <f t="shared" si="491"/>
        <v>0</v>
      </c>
      <c r="AY192" s="23">
        <f t="shared" si="492"/>
        <v>0</v>
      </c>
      <c r="AZ192" s="23">
        <f t="shared" si="493"/>
        <v>12899</v>
      </c>
      <c r="BA192" s="23">
        <f t="shared" si="494"/>
        <v>1000</v>
      </c>
      <c r="BB192" s="23">
        <f t="shared" si="495"/>
        <v>52000</v>
      </c>
      <c r="BC192" s="23">
        <f t="shared" si="496"/>
        <v>0</v>
      </c>
      <c r="BD192" s="23">
        <f t="shared" si="497"/>
        <v>17296</v>
      </c>
      <c r="BE192" s="23">
        <f t="shared" si="498"/>
        <v>1718</v>
      </c>
      <c r="BF192" s="23">
        <f t="shared" si="499"/>
        <v>0</v>
      </c>
      <c r="BG192" s="23">
        <f t="shared" si="500"/>
        <v>200</v>
      </c>
      <c r="BH192" s="24"/>
    </row>
    <row r="193" spans="1:60" s="33" customFormat="1" x14ac:dyDescent="0.25">
      <c r="A193" s="13">
        <v>1</v>
      </c>
      <c r="B193" s="32"/>
      <c r="C193" s="89"/>
      <c r="D193" s="89"/>
      <c r="E193" s="27" t="s">
        <v>19</v>
      </c>
      <c r="F193" s="27"/>
      <c r="G193" s="27">
        <f t="shared" si="529"/>
        <v>38760899.490000002</v>
      </c>
      <c r="H193" s="27">
        <v>4622498.5199999996</v>
      </c>
      <c r="I193" s="27">
        <v>7653731.8499999996</v>
      </c>
      <c r="J193" s="27">
        <v>26484669.120000001</v>
      </c>
      <c r="K193" s="27"/>
      <c r="L193" s="27">
        <v>874623990.49000001</v>
      </c>
      <c r="M193" s="27">
        <v>207153551.27000001</v>
      </c>
      <c r="N193" s="27"/>
      <c r="O193" s="27">
        <v>3073901.9</v>
      </c>
      <c r="P193" s="27">
        <f t="shared" ref="P193" si="621">O193+L193+K193+G193+F193</f>
        <v>916458791.88</v>
      </c>
      <c r="Q193" s="27"/>
      <c r="R193" s="27">
        <f t="shared" si="531"/>
        <v>1281915.54</v>
      </c>
      <c r="S193" s="27">
        <v>171315.27</v>
      </c>
      <c r="T193" s="27">
        <v>224966.43</v>
      </c>
      <c r="U193" s="27">
        <v>885633.84</v>
      </c>
      <c r="V193" s="27"/>
      <c r="W193" s="27">
        <v>28970195.27</v>
      </c>
      <c r="X193" s="27">
        <v>6237587.1200000001</v>
      </c>
      <c r="Y193" s="27"/>
      <c r="Z193" s="27">
        <v>74218.960000000006</v>
      </c>
      <c r="AA193" s="27">
        <f t="shared" ref="AA193" si="622">Z193+W193+V193+R193+Q193</f>
        <v>30326329.77</v>
      </c>
      <c r="AB193" s="27"/>
      <c r="AC193" s="27">
        <f t="shared" si="533"/>
        <v>13888410.559999999</v>
      </c>
      <c r="AD193" s="27">
        <v>1823603.4</v>
      </c>
      <c r="AE193" s="27">
        <v>2407181</v>
      </c>
      <c r="AF193" s="27">
        <v>9657626.1599999983</v>
      </c>
      <c r="AG193" s="27"/>
      <c r="AH193" s="27">
        <v>280045220.93000001</v>
      </c>
      <c r="AI193" s="27">
        <v>68613458.340000004</v>
      </c>
      <c r="AJ193" s="27"/>
      <c r="AK193" s="27">
        <v>1942062.77</v>
      </c>
      <c r="AL193" s="27">
        <f t="shared" ref="AL193" si="623">AK193+AH193+AG193+AC193+AB193</f>
        <v>295875694.25999999</v>
      </c>
      <c r="AM193" s="27"/>
      <c r="AN193" s="27">
        <f t="shared" si="535"/>
        <v>7743270.8299999991</v>
      </c>
      <c r="AO193" s="27">
        <v>1061622.81</v>
      </c>
      <c r="AP193" s="27">
        <v>1536537.14</v>
      </c>
      <c r="AQ193" s="27">
        <v>5145110.879999999</v>
      </c>
      <c r="AR193" s="27"/>
      <c r="AS193" s="27">
        <v>195893701.34</v>
      </c>
      <c r="AT193" s="27">
        <v>46289462.329999998</v>
      </c>
      <c r="AU193" s="27"/>
      <c r="AV193" s="27">
        <v>1094729.6499999999</v>
      </c>
      <c r="AW193" s="27">
        <f t="shared" ref="AW193" si="624">AV193+AS193+AR193+AN193+AM193</f>
        <v>204731701.82000002</v>
      </c>
      <c r="AX193" s="28">
        <f t="shared" si="491"/>
        <v>0</v>
      </c>
      <c r="AY193" s="29">
        <f t="shared" si="492"/>
        <v>61674496.420000002</v>
      </c>
      <c r="AZ193" s="29">
        <f t="shared" si="493"/>
        <v>7679040</v>
      </c>
      <c r="BA193" s="29">
        <f t="shared" si="494"/>
        <v>11822416.42</v>
      </c>
      <c r="BB193" s="29">
        <f t="shared" si="495"/>
        <v>42173040</v>
      </c>
      <c r="BC193" s="29">
        <f t="shared" si="496"/>
        <v>0</v>
      </c>
      <c r="BD193" s="29">
        <f t="shared" si="497"/>
        <v>1379533108.03</v>
      </c>
      <c r="BE193" s="29">
        <f t="shared" si="498"/>
        <v>328294059.06</v>
      </c>
      <c r="BF193" s="29">
        <f t="shared" si="499"/>
        <v>0</v>
      </c>
      <c r="BG193" s="29">
        <f t="shared" si="500"/>
        <v>6184913.2799999993</v>
      </c>
      <c r="BH193" s="30">
        <f t="shared" si="505"/>
        <v>1447392517.73</v>
      </c>
    </row>
    <row r="194" spans="1:60" s="25" customFormat="1" ht="21.6" customHeight="1" x14ac:dyDescent="0.25">
      <c r="A194" s="13">
        <v>1</v>
      </c>
      <c r="B194" s="20" t="s">
        <v>157</v>
      </c>
      <c r="C194" s="88">
        <v>98</v>
      </c>
      <c r="D194" s="88" t="s">
        <v>158</v>
      </c>
      <c r="E194" s="21" t="s">
        <v>18</v>
      </c>
      <c r="F194" s="69">
        <v>8</v>
      </c>
      <c r="G194" s="21"/>
      <c r="H194" s="21">
        <v>52398</v>
      </c>
      <c r="I194" s="21">
        <v>2860</v>
      </c>
      <c r="J194" s="69">
        <v>23108</v>
      </c>
      <c r="K194" s="21"/>
      <c r="L194" s="21">
        <v>7320</v>
      </c>
      <c r="M194" s="21">
        <v>54</v>
      </c>
      <c r="N194" s="21"/>
      <c r="O194" s="21">
        <v>1278</v>
      </c>
      <c r="P194" s="21"/>
      <c r="Q194" s="21"/>
      <c r="R194" s="21"/>
      <c r="S194" s="21">
        <v>3028</v>
      </c>
      <c r="T194" s="21">
        <v>138</v>
      </c>
      <c r="U194" s="69">
        <v>1164</v>
      </c>
      <c r="V194" s="21"/>
      <c r="W194" s="21">
        <v>294</v>
      </c>
      <c r="X194" s="21"/>
      <c r="Y194" s="21"/>
      <c r="Z194" s="21">
        <v>68</v>
      </c>
      <c r="AA194" s="21"/>
      <c r="AB194" s="69">
        <v>4</v>
      </c>
      <c r="AC194" s="21"/>
      <c r="AD194" s="21">
        <v>10048</v>
      </c>
      <c r="AE194" s="21">
        <v>708</v>
      </c>
      <c r="AF194" s="69">
        <v>6088</v>
      </c>
      <c r="AG194" s="21"/>
      <c r="AH194" s="21">
        <v>1868</v>
      </c>
      <c r="AI194" s="21">
        <v>18</v>
      </c>
      <c r="AJ194" s="21"/>
      <c r="AK194" s="21">
        <v>284</v>
      </c>
      <c r="AL194" s="21"/>
      <c r="AM194" s="69">
        <v>4</v>
      </c>
      <c r="AN194" s="21"/>
      <c r="AO194" s="21">
        <v>11516</v>
      </c>
      <c r="AP194" s="21">
        <v>744</v>
      </c>
      <c r="AQ194" s="69">
        <v>6084</v>
      </c>
      <c r="AR194" s="21"/>
      <c r="AS194" s="21">
        <v>1542</v>
      </c>
      <c r="AT194" s="21">
        <v>10</v>
      </c>
      <c r="AU194" s="21"/>
      <c r="AV194" s="21">
        <v>284</v>
      </c>
      <c r="AW194" s="21"/>
      <c r="AX194" s="70">
        <f t="shared" si="491"/>
        <v>16</v>
      </c>
      <c r="AY194" s="23">
        <f t="shared" si="492"/>
        <v>0</v>
      </c>
      <c r="AZ194" s="23">
        <f t="shared" si="493"/>
        <v>76990</v>
      </c>
      <c r="BA194" s="23">
        <f t="shared" si="494"/>
        <v>4450</v>
      </c>
      <c r="BB194" s="23">
        <f t="shared" si="495"/>
        <v>36444</v>
      </c>
      <c r="BC194" s="23">
        <f t="shared" si="496"/>
        <v>0</v>
      </c>
      <c r="BD194" s="23">
        <f t="shared" si="497"/>
        <v>11024</v>
      </c>
      <c r="BE194" s="23">
        <f t="shared" si="498"/>
        <v>82</v>
      </c>
      <c r="BF194" s="23">
        <f t="shared" si="499"/>
        <v>0</v>
      </c>
      <c r="BG194" s="23">
        <f t="shared" si="500"/>
        <v>1914</v>
      </c>
      <c r="BH194" s="24"/>
    </row>
    <row r="195" spans="1:60" s="33" customFormat="1" ht="18.600000000000001" customHeight="1" x14ac:dyDescent="0.25">
      <c r="A195" s="13">
        <v>1</v>
      </c>
      <c r="B195" s="32"/>
      <c r="C195" s="89"/>
      <c r="D195" s="89"/>
      <c r="E195" s="27" t="s">
        <v>19</v>
      </c>
      <c r="F195" s="68">
        <v>25681.95</v>
      </c>
      <c r="G195" s="27">
        <f t="shared" si="529"/>
        <v>64587298.260000005</v>
      </c>
      <c r="H195" s="27">
        <v>36405696.130000003</v>
      </c>
      <c r="I195" s="27">
        <v>9442068.5800000001</v>
      </c>
      <c r="J195" s="68">
        <v>18739533.550000001</v>
      </c>
      <c r="K195" s="27"/>
      <c r="L195" s="27">
        <v>309468893.17000002</v>
      </c>
      <c r="M195" s="27">
        <v>7612491.0499999998</v>
      </c>
      <c r="N195" s="27"/>
      <c r="O195" s="27">
        <v>51226466.640000001</v>
      </c>
      <c r="P195" s="27">
        <f t="shared" ref="P195" si="625">O195+L195+K195+G195+F195</f>
        <v>425308340.01999998</v>
      </c>
      <c r="Q195" s="27"/>
      <c r="R195" s="27">
        <f t="shared" si="531"/>
        <v>3456162.96</v>
      </c>
      <c r="S195" s="27">
        <v>2006937.48</v>
      </c>
      <c r="T195" s="27">
        <v>503381.52</v>
      </c>
      <c r="U195" s="68">
        <v>945843.96</v>
      </c>
      <c r="V195" s="27"/>
      <c r="W195" s="27">
        <v>11263298.59</v>
      </c>
      <c r="X195" s="27"/>
      <c r="Y195" s="27"/>
      <c r="Z195" s="27">
        <v>1191313.18</v>
      </c>
      <c r="AA195" s="27">
        <f t="shared" ref="AA195" si="626">Z195+W195+V195+R195+Q195</f>
        <v>15910774.73</v>
      </c>
      <c r="AB195" s="68">
        <v>12840.98</v>
      </c>
      <c r="AC195" s="27">
        <f t="shared" si="533"/>
        <v>13889340.460000001</v>
      </c>
      <c r="AD195" s="27">
        <v>6676651</v>
      </c>
      <c r="AE195" s="27">
        <v>2276566.27</v>
      </c>
      <c r="AF195" s="68">
        <v>4936123.1900000004</v>
      </c>
      <c r="AG195" s="27"/>
      <c r="AH195" s="27">
        <v>83683763.620000005</v>
      </c>
      <c r="AI195" s="27">
        <v>2588013.7999999998</v>
      </c>
      <c r="AJ195" s="27"/>
      <c r="AK195" s="27">
        <v>16008270.82</v>
      </c>
      <c r="AL195" s="27">
        <f t="shared" ref="AL195" si="627">AK195+AH195+AG195+AC195+AB195</f>
        <v>113594215.88000001</v>
      </c>
      <c r="AM195" s="68">
        <v>12840.98</v>
      </c>
      <c r="AN195" s="27">
        <f t="shared" si="535"/>
        <v>15012256.120000001</v>
      </c>
      <c r="AO195" s="27">
        <v>7796952.4900000002</v>
      </c>
      <c r="AP195" s="27">
        <v>2279180.44</v>
      </c>
      <c r="AQ195" s="68">
        <v>4936123.1900000004</v>
      </c>
      <c r="AR195" s="27"/>
      <c r="AS195" s="27">
        <v>57773707.909999996</v>
      </c>
      <c r="AT195" s="27">
        <v>1457214.98</v>
      </c>
      <c r="AU195" s="27"/>
      <c r="AV195" s="27">
        <v>6031022.96</v>
      </c>
      <c r="AW195" s="27">
        <f t="shared" ref="AW195" si="628">AV195+AS195+AR195+AN195+AM195</f>
        <v>78829827.969999999</v>
      </c>
      <c r="AX195" s="71">
        <f t="shared" si="491"/>
        <v>51363.91</v>
      </c>
      <c r="AY195" s="74">
        <f t="shared" si="492"/>
        <v>96945057.800000012</v>
      </c>
      <c r="AZ195" s="29">
        <f t="shared" si="493"/>
        <v>52886237.100000001</v>
      </c>
      <c r="BA195" s="29">
        <f t="shared" si="494"/>
        <v>14501196.810000001</v>
      </c>
      <c r="BB195" s="29">
        <f t="shared" si="495"/>
        <v>29557623.890000001</v>
      </c>
      <c r="BC195" s="29">
        <f t="shared" si="496"/>
        <v>0</v>
      </c>
      <c r="BD195" s="29">
        <f t="shared" si="497"/>
        <v>462189663.29000002</v>
      </c>
      <c r="BE195" s="29">
        <f t="shared" si="498"/>
        <v>11657719.83</v>
      </c>
      <c r="BF195" s="29">
        <f t="shared" si="499"/>
        <v>0</v>
      </c>
      <c r="BG195" s="29">
        <f t="shared" si="500"/>
        <v>74457073.599999994</v>
      </c>
      <c r="BH195" s="30">
        <f t="shared" si="505"/>
        <v>633643158.60000002</v>
      </c>
    </row>
    <row r="196" spans="1:60" s="25" customFormat="1" ht="18.75" customHeight="1" x14ac:dyDescent="0.25">
      <c r="A196" s="13">
        <v>1</v>
      </c>
      <c r="B196" s="20" t="s">
        <v>159</v>
      </c>
      <c r="C196" s="88">
        <v>99</v>
      </c>
      <c r="D196" s="88" t="s">
        <v>160</v>
      </c>
      <c r="E196" s="21" t="s">
        <v>18</v>
      </c>
      <c r="F196" s="21"/>
      <c r="G196" s="21"/>
      <c r="H196" s="21">
        <v>23054</v>
      </c>
      <c r="I196" s="21">
        <v>5320</v>
      </c>
      <c r="J196" s="69">
        <v>762</v>
      </c>
      <c r="K196" s="21">
        <v>52</v>
      </c>
      <c r="L196" s="21">
        <v>6216</v>
      </c>
      <c r="M196" s="21">
        <v>74</v>
      </c>
      <c r="N196" s="21"/>
      <c r="O196" s="21">
        <v>1018</v>
      </c>
      <c r="P196" s="21"/>
      <c r="Q196" s="21"/>
      <c r="R196" s="21"/>
      <c r="S196" s="21">
        <v>788</v>
      </c>
      <c r="T196" s="21">
        <v>190</v>
      </c>
      <c r="U196" s="69">
        <v>24</v>
      </c>
      <c r="V196" s="21"/>
      <c r="W196" s="21">
        <v>254</v>
      </c>
      <c r="X196" s="21"/>
      <c r="Y196" s="21"/>
      <c r="Z196" s="21">
        <v>40</v>
      </c>
      <c r="AA196" s="21"/>
      <c r="AB196" s="21"/>
      <c r="AC196" s="21"/>
      <c r="AD196" s="21">
        <v>6530</v>
      </c>
      <c r="AE196" s="21">
        <v>1368</v>
      </c>
      <c r="AF196" s="69">
        <v>114</v>
      </c>
      <c r="AG196" s="21">
        <v>16</v>
      </c>
      <c r="AH196" s="21">
        <v>1928</v>
      </c>
      <c r="AI196" s="21">
        <v>34</v>
      </c>
      <c r="AJ196" s="21"/>
      <c r="AK196" s="21">
        <v>642</v>
      </c>
      <c r="AL196" s="21"/>
      <c r="AM196" s="21"/>
      <c r="AN196" s="21"/>
      <c r="AO196" s="21">
        <v>3696</v>
      </c>
      <c r="AP196" s="21">
        <v>722</v>
      </c>
      <c r="AQ196" s="69">
        <v>192</v>
      </c>
      <c r="AR196" s="21">
        <v>12</v>
      </c>
      <c r="AS196" s="21">
        <v>1142</v>
      </c>
      <c r="AT196" s="21">
        <v>12</v>
      </c>
      <c r="AU196" s="21"/>
      <c r="AV196" s="21">
        <v>190</v>
      </c>
      <c r="AW196" s="21"/>
      <c r="AX196" s="22">
        <f t="shared" si="491"/>
        <v>0</v>
      </c>
      <c r="AY196" s="23">
        <f t="shared" si="492"/>
        <v>0</v>
      </c>
      <c r="AZ196" s="23">
        <f t="shared" si="493"/>
        <v>34068</v>
      </c>
      <c r="BA196" s="23">
        <f t="shared" si="494"/>
        <v>7600</v>
      </c>
      <c r="BB196" s="23">
        <f t="shared" si="495"/>
        <v>1092</v>
      </c>
      <c r="BC196" s="23">
        <f t="shared" si="496"/>
        <v>80</v>
      </c>
      <c r="BD196" s="23">
        <f t="shared" si="497"/>
        <v>9540</v>
      </c>
      <c r="BE196" s="23">
        <f t="shared" si="498"/>
        <v>120</v>
      </c>
      <c r="BF196" s="23">
        <f t="shared" si="499"/>
        <v>0</v>
      </c>
      <c r="BG196" s="23">
        <f t="shared" si="500"/>
        <v>1890</v>
      </c>
      <c r="BH196" s="24"/>
    </row>
    <row r="197" spans="1:60" s="33" customFormat="1" ht="16.5" customHeight="1" x14ac:dyDescent="0.25">
      <c r="A197" s="13">
        <v>1</v>
      </c>
      <c r="B197" s="32"/>
      <c r="C197" s="89"/>
      <c r="D197" s="89"/>
      <c r="E197" s="27" t="s">
        <v>19</v>
      </c>
      <c r="F197" s="27"/>
      <c r="G197" s="27">
        <f t="shared" si="529"/>
        <v>49993405.649999999</v>
      </c>
      <c r="H197" s="27">
        <v>17412459.390000001</v>
      </c>
      <c r="I197" s="27">
        <v>28678127.690000001</v>
      </c>
      <c r="J197" s="68">
        <v>3902818.57</v>
      </c>
      <c r="K197" s="27">
        <v>1209505.2</v>
      </c>
      <c r="L197" s="68">
        <v>435072216.94</v>
      </c>
      <c r="M197" s="27">
        <v>15537289.689999999</v>
      </c>
      <c r="N197" s="27"/>
      <c r="O197" s="27">
        <v>66696216.549999997</v>
      </c>
      <c r="P197" s="27">
        <f t="shared" ref="P197" si="629">O197+L197+K197+G197+F197</f>
        <v>552971344.34000003</v>
      </c>
      <c r="Q197" s="27"/>
      <c r="R197" s="27">
        <f t="shared" si="531"/>
        <v>3194776.3600000003</v>
      </c>
      <c r="S197" s="27">
        <v>585239.76</v>
      </c>
      <c r="T197" s="27">
        <v>2510939.4300000002</v>
      </c>
      <c r="U197" s="68">
        <v>98597.17</v>
      </c>
      <c r="V197" s="27"/>
      <c r="W197" s="68">
        <v>19498624.800000001</v>
      </c>
      <c r="X197" s="27"/>
      <c r="Y197" s="27"/>
      <c r="Z197" s="27">
        <v>3110831</v>
      </c>
      <c r="AA197" s="27">
        <f t="shared" ref="AA197" si="630">Z197+W197+V197+R197+Q197</f>
        <v>25804232.16</v>
      </c>
      <c r="AB197" s="27"/>
      <c r="AC197" s="27">
        <f t="shared" si="533"/>
        <v>19041477.210000001</v>
      </c>
      <c r="AD197" s="27">
        <v>5027707.6900000004</v>
      </c>
      <c r="AE197" s="27">
        <v>13115844.48</v>
      </c>
      <c r="AF197" s="68">
        <v>897925.04</v>
      </c>
      <c r="AG197" s="27">
        <v>366403.43</v>
      </c>
      <c r="AH197" s="68">
        <v>128658851.5</v>
      </c>
      <c r="AI197" s="27">
        <v>7264187.3899999997</v>
      </c>
      <c r="AJ197" s="27"/>
      <c r="AK197" s="27">
        <v>41311835.630000003</v>
      </c>
      <c r="AL197" s="27">
        <f t="shared" ref="AL197" si="631">AK197+AH197+AG197+AC197+AB197</f>
        <v>189378567.77000001</v>
      </c>
      <c r="AM197" s="27"/>
      <c r="AN197" s="27">
        <f t="shared" si="535"/>
        <v>8983631.0899999999</v>
      </c>
      <c r="AO197" s="27">
        <v>2797030.61</v>
      </c>
      <c r="AP197" s="27">
        <v>5620057.0599999996</v>
      </c>
      <c r="AQ197" s="68">
        <v>566543.42000000004</v>
      </c>
      <c r="AR197" s="27">
        <v>293496.62</v>
      </c>
      <c r="AS197" s="68">
        <v>70981076.560000002</v>
      </c>
      <c r="AT197" s="27">
        <v>2421395.7999999998</v>
      </c>
      <c r="AU197" s="27"/>
      <c r="AV197" s="27">
        <v>13314356.66</v>
      </c>
      <c r="AW197" s="27">
        <f t="shared" ref="AW197" si="632">AV197+AS197+AR197+AN197+AM197</f>
        <v>93572560.930000007</v>
      </c>
      <c r="AX197" s="28">
        <f t="shared" si="491"/>
        <v>0</v>
      </c>
      <c r="AY197" s="29">
        <f t="shared" si="492"/>
        <v>81213290.310000002</v>
      </c>
      <c r="AZ197" s="29">
        <f t="shared" si="493"/>
        <v>25822437.450000003</v>
      </c>
      <c r="BA197" s="29">
        <f t="shared" si="494"/>
        <v>49924968.659999996</v>
      </c>
      <c r="BB197" s="29">
        <f t="shared" si="495"/>
        <v>5465884.1999999993</v>
      </c>
      <c r="BC197" s="29">
        <f t="shared" si="496"/>
        <v>1869405.25</v>
      </c>
      <c r="BD197" s="29">
        <f t="shared" si="497"/>
        <v>654210769.79999995</v>
      </c>
      <c r="BE197" s="29">
        <f t="shared" si="498"/>
        <v>25222872.879999999</v>
      </c>
      <c r="BF197" s="29">
        <f t="shared" si="499"/>
        <v>0</v>
      </c>
      <c r="BG197" s="29">
        <f t="shared" si="500"/>
        <v>124433239.84</v>
      </c>
      <c r="BH197" s="30">
        <f t="shared" si="505"/>
        <v>861726705.20000005</v>
      </c>
    </row>
    <row r="198" spans="1:60" s="25" customFormat="1" ht="15.75" customHeight="1" x14ac:dyDescent="0.25">
      <c r="A198" s="13">
        <v>1</v>
      </c>
      <c r="B198" s="20" t="s">
        <v>161</v>
      </c>
      <c r="C198" s="88">
        <v>100</v>
      </c>
      <c r="D198" s="88" t="s">
        <v>162</v>
      </c>
      <c r="E198" s="21" t="s">
        <v>18</v>
      </c>
      <c r="F198" s="21"/>
      <c r="G198" s="21"/>
      <c r="H198" s="21">
        <v>55243</v>
      </c>
      <c r="I198" s="21">
        <v>21245</v>
      </c>
      <c r="J198" s="21"/>
      <c r="K198" s="21"/>
      <c r="L198" s="21"/>
      <c r="M198" s="21"/>
      <c r="N198" s="21"/>
      <c r="O198" s="21">
        <v>962</v>
      </c>
      <c r="P198" s="21"/>
      <c r="Q198" s="21"/>
      <c r="R198" s="21"/>
      <c r="S198" s="21">
        <v>2271</v>
      </c>
      <c r="T198" s="21">
        <v>927</v>
      </c>
      <c r="U198" s="21"/>
      <c r="V198" s="21"/>
      <c r="W198" s="21"/>
      <c r="X198" s="21"/>
      <c r="Y198" s="21"/>
      <c r="Z198" s="21">
        <v>30</v>
      </c>
      <c r="AA198" s="21"/>
      <c r="AB198" s="21"/>
      <c r="AC198" s="21"/>
      <c r="AD198" s="21">
        <v>41991</v>
      </c>
      <c r="AE198" s="21">
        <v>22904</v>
      </c>
      <c r="AF198" s="21"/>
      <c r="AG198" s="21"/>
      <c r="AH198" s="21"/>
      <c r="AI198" s="21"/>
      <c r="AJ198" s="21"/>
      <c r="AK198" s="21">
        <v>1178</v>
      </c>
      <c r="AL198" s="21"/>
      <c r="AM198" s="21"/>
      <c r="AN198" s="21"/>
      <c r="AO198" s="21">
        <v>12460</v>
      </c>
      <c r="AP198" s="21">
        <v>4843</v>
      </c>
      <c r="AQ198" s="21"/>
      <c r="AR198" s="21"/>
      <c r="AS198" s="21"/>
      <c r="AT198" s="21"/>
      <c r="AU198" s="21"/>
      <c r="AV198" s="21">
        <v>230</v>
      </c>
      <c r="AW198" s="21"/>
      <c r="AX198" s="22">
        <f t="shared" si="491"/>
        <v>0</v>
      </c>
      <c r="AY198" s="23">
        <f t="shared" si="492"/>
        <v>0</v>
      </c>
      <c r="AZ198" s="23">
        <f t="shared" si="493"/>
        <v>111965</v>
      </c>
      <c r="BA198" s="23">
        <f t="shared" si="494"/>
        <v>49919</v>
      </c>
      <c r="BB198" s="23">
        <f t="shared" si="495"/>
        <v>0</v>
      </c>
      <c r="BC198" s="23">
        <f t="shared" si="496"/>
        <v>0</v>
      </c>
      <c r="BD198" s="23">
        <f t="shared" si="497"/>
        <v>0</v>
      </c>
      <c r="BE198" s="23">
        <f t="shared" si="498"/>
        <v>0</v>
      </c>
      <c r="BF198" s="23">
        <f t="shared" si="499"/>
        <v>0</v>
      </c>
      <c r="BG198" s="23">
        <f t="shared" si="500"/>
        <v>2400</v>
      </c>
      <c r="BH198" s="30"/>
    </row>
    <row r="199" spans="1:60" s="33" customFormat="1" ht="17.25" customHeight="1" x14ac:dyDescent="0.25">
      <c r="A199" s="13">
        <v>1</v>
      </c>
      <c r="B199" s="32"/>
      <c r="C199" s="89"/>
      <c r="D199" s="89"/>
      <c r="E199" s="27" t="s">
        <v>19</v>
      </c>
      <c r="F199" s="27"/>
      <c r="G199" s="27">
        <f t="shared" si="529"/>
        <v>140843303.41</v>
      </c>
      <c r="H199" s="27">
        <v>64242821.890000001</v>
      </c>
      <c r="I199" s="27">
        <v>76600481.519999996</v>
      </c>
      <c r="J199" s="27"/>
      <c r="K199" s="27"/>
      <c r="L199" s="27"/>
      <c r="M199" s="27"/>
      <c r="N199" s="27"/>
      <c r="O199" s="27">
        <v>23648797.050000001</v>
      </c>
      <c r="P199" s="27">
        <f t="shared" ref="P199" si="633">O199+L199+K199+G199+F199</f>
        <v>164492100.46000001</v>
      </c>
      <c r="Q199" s="27"/>
      <c r="R199" s="27">
        <f t="shared" si="531"/>
        <v>5880227.04</v>
      </c>
      <c r="S199" s="27">
        <v>2566287.83</v>
      </c>
      <c r="T199" s="27">
        <v>3313939.21</v>
      </c>
      <c r="U199" s="27"/>
      <c r="V199" s="27"/>
      <c r="W199" s="27"/>
      <c r="X199" s="27"/>
      <c r="Y199" s="27"/>
      <c r="Z199" s="27">
        <v>516599.94</v>
      </c>
      <c r="AA199" s="27">
        <f t="shared" ref="AA199" si="634">Z199+W199+V199+R199+Q199</f>
        <v>6396826.9800000004</v>
      </c>
      <c r="AB199" s="27"/>
      <c r="AC199" s="27">
        <f t="shared" si="533"/>
        <v>100978380.67</v>
      </c>
      <c r="AD199" s="27">
        <v>38644145.829999998</v>
      </c>
      <c r="AE199" s="27">
        <v>62334234.840000004</v>
      </c>
      <c r="AF199" s="27"/>
      <c r="AG199" s="27"/>
      <c r="AH199" s="27"/>
      <c r="AI199" s="27"/>
      <c r="AJ199" s="27"/>
      <c r="AK199" s="27">
        <v>27494596.57</v>
      </c>
      <c r="AL199" s="27">
        <f t="shared" ref="AL199" si="635">AK199+AH199+AG199+AC199+AB199</f>
        <v>128472977.24000001</v>
      </c>
      <c r="AM199" s="27"/>
      <c r="AN199" s="27">
        <f t="shared" si="535"/>
        <v>31325285.469999999</v>
      </c>
      <c r="AO199" s="27">
        <v>13622421.9</v>
      </c>
      <c r="AP199" s="27">
        <v>17702863.57</v>
      </c>
      <c r="AQ199" s="27"/>
      <c r="AR199" s="27"/>
      <c r="AS199" s="27"/>
      <c r="AT199" s="27"/>
      <c r="AU199" s="27"/>
      <c r="AV199" s="27">
        <v>5739999.2800000003</v>
      </c>
      <c r="AW199" s="27">
        <f t="shared" ref="AW199" si="636">AV199+AS199+AR199+AN199+AM199</f>
        <v>37065284.75</v>
      </c>
      <c r="AX199" s="28">
        <f t="shared" si="491"/>
        <v>0</v>
      </c>
      <c r="AY199" s="29">
        <f t="shared" si="492"/>
        <v>279027196.59000003</v>
      </c>
      <c r="AZ199" s="29">
        <f t="shared" si="493"/>
        <v>119075677.44999999</v>
      </c>
      <c r="BA199" s="29">
        <f t="shared" si="494"/>
        <v>159951519.13999999</v>
      </c>
      <c r="BB199" s="29">
        <f t="shared" si="495"/>
        <v>0</v>
      </c>
      <c r="BC199" s="29">
        <f t="shared" si="496"/>
        <v>0</v>
      </c>
      <c r="BD199" s="29">
        <f t="shared" si="497"/>
        <v>0</v>
      </c>
      <c r="BE199" s="29">
        <f t="shared" si="498"/>
        <v>0</v>
      </c>
      <c r="BF199" s="29">
        <f t="shared" si="499"/>
        <v>0</v>
      </c>
      <c r="BG199" s="29">
        <f t="shared" si="500"/>
        <v>57399992.840000004</v>
      </c>
      <c r="BH199" s="30">
        <f t="shared" si="505"/>
        <v>336427189.43000007</v>
      </c>
    </row>
    <row r="200" spans="1:60" s="25" customFormat="1" ht="25.5" customHeight="1" x14ac:dyDescent="0.25">
      <c r="A200" s="13">
        <v>1</v>
      </c>
      <c r="B200" s="20" t="s">
        <v>163</v>
      </c>
      <c r="C200" s="88">
        <v>101</v>
      </c>
      <c r="D200" s="88" t="s">
        <v>164</v>
      </c>
      <c r="E200" s="21" t="s">
        <v>18</v>
      </c>
      <c r="F200" s="21"/>
      <c r="G200" s="21"/>
      <c r="H200" s="21">
        <v>61770</v>
      </c>
      <c r="I200" s="21">
        <v>4910</v>
      </c>
      <c r="J200" s="21"/>
      <c r="K200" s="21"/>
      <c r="L200" s="21"/>
      <c r="M200" s="21"/>
      <c r="N200" s="21"/>
      <c r="O200" s="21">
        <v>1486</v>
      </c>
      <c r="P200" s="21"/>
      <c r="Q200" s="21"/>
      <c r="R200" s="21"/>
      <c r="S200" s="21">
        <v>2554</v>
      </c>
      <c r="T200" s="21">
        <v>396</v>
      </c>
      <c r="U200" s="21"/>
      <c r="V200" s="21"/>
      <c r="W200" s="21"/>
      <c r="X200" s="21"/>
      <c r="Y200" s="21"/>
      <c r="Z200" s="21">
        <v>62</v>
      </c>
      <c r="AA200" s="21"/>
      <c r="AB200" s="21"/>
      <c r="AC200" s="21"/>
      <c r="AD200" s="21">
        <v>24396</v>
      </c>
      <c r="AE200" s="21">
        <v>3232</v>
      </c>
      <c r="AF200" s="21"/>
      <c r="AG200" s="21"/>
      <c r="AH200" s="21"/>
      <c r="AI200" s="21"/>
      <c r="AJ200" s="21"/>
      <c r="AK200" s="21">
        <v>648</v>
      </c>
      <c r="AL200" s="21"/>
      <c r="AM200" s="21"/>
      <c r="AN200" s="21"/>
      <c r="AO200" s="21">
        <v>13776</v>
      </c>
      <c r="AP200" s="21">
        <v>1118</v>
      </c>
      <c r="AQ200" s="21"/>
      <c r="AR200" s="21"/>
      <c r="AS200" s="21"/>
      <c r="AT200" s="21"/>
      <c r="AU200" s="21"/>
      <c r="AV200" s="21">
        <v>304</v>
      </c>
      <c r="AW200" s="21"/>
      <c r="AX200" s="22">
        <f t="shared" si="491"/>
        <v>0</v>
      </c>
      <c r="AY200" s="23">
        <f t="shared" si="492"/>
        <v>0</v>
      </c>
      <c r="AZ200" s="23">
        <f t="shared" si="493"/>
        <v>102496</v>
      </c>
      <c r="BA200" s="23">
        <f t="shared" si="494"/>
        <v>9656</v>
      </c>
      <c r="BB200" s="23">
        <f t="shared" si="495"/>
        <v>0</v>
      </c>
      <c r="BC200" s="23">
        <f t="shared" si="496"/>
        <v>0</v>
      </c>
      <c r="BD200" s="23">
        <f t="shared" si="497"/>
        <v>0</v>
      </c>
      <c r="BE200" s="23">
        <f t="shared" si="498"/>
        <v>0</v>
      </c>
      <c r="BF200" s="23">
        <f t="shared" si="499"/>
        <v>0</v>
      </c>
      <c r="BG200" s="23">
        <f t="shared" si="500"/>
        <v>2500</v>
      </c>
      <c r="BH200" s="24"/>
    </row>
    <row r="201" spans="1:60" s="33" customFormat="1" x14ac:dyDescent="0.25">
      <c r="A201" s="13">
        <v>1</v>
      </c>
      <c r="B201" s="32"/>
      <c r="C201" s="89"/>
      <c r="D201" s="89"/>
      <c r="E201" s="27" t="s">
        <v>19</v>
      </c>
      <c r="F201" s="27"/>
      <c r="G201" s="27">
        <f t="shared" si="529"/>
        <v>52409371.850000001</v>
      </c>
      <c r="H201" s="27">
        <v>44263687.210000001</v>
      </c>
      <c r="I201" s="27">
        <v>8145684.6399999997</v>
      </c>
      <c r="J201" s="27"/>
      <c r="K201" s="27"/>
      <c r="L201" s="27"/>
      <c r="M201" s="27"/>
      <c r="N201" s="27"/>
      <c r="O201" s="27">
        <v>40697279.240000002</v>
      </c>
      <c r="P201" s="27">
        <f t="shared" ref="P201" si="637">O201+L201+K201+G201+F201</f>
        <v>93106651.090000004</v>
      </c>
      <c r="Q201" s="27"/>
      <c r="R201" s="27">
        <f t="shared" si="531"/>
        <v>2392312.92</v>
      </c>
      <c r="S201" s="27">
        <v>1736891.92</v>
      </c>
      <c r="T201" s="27">
        <v>655421</v>
      </c>
      <c r="U201" s="27"/>
      <c r="V201" s="27"/>
      <c r="W201" s="27"/>
      <c r="X201" s="27"/>
      <c r="Y201" s="27"/>
      <c r="Z201" s="27">
        <v>1641570.93</v>
      </c>
      <c r="AA201" s="27">
        <f t="shared" ref="AA201" si="638">Z201+W201+V201+R201+Q201</f>
        <v>4033883.8499999996</v>
      </c>
      <c r="AB201" s="27"/>
      <c r="AC201" s="27">
        <f t="shared" si="533"/>
        <v>23669741.629999999</v>
      </c>
      <c r="AD201" s="27">
        <v>18303669.629999999</v>
      </c>
      <c r="AE201" s="27">
        <v>5366072</v>
      </c>
      <c r="AF201" s="27"/>
      <c r="AG201" s="27"/>
      <c r="AH201" s="27"/>
      <c r="AI201" s="27"/>
      <c r="AJ201" s="27"/>
      <c r="AK201" s="27">
        <v>17578488.68</v>
      </c>
      <c r="AL201" s="27">
        <f t="shared" ref="AL201" si="639">AK201+AH201+AG201+AC201+AB201</f>
        <v>41248230.310000002</v>
      </c>
      <c r="AM201" s="27"/>
      <c r="AN201" s="27">
        <f t="shared" si="535"/>
        <v>11566491.949999999</v>
      </c>
      <c r="AO201" s="27">
        <v>9712924.2599999998</v>
      </c>
      <c r="AP201" s="27">
        <v>1853567.69</v>
      </c>
      <c r="AQ201" s="27"/>
      <c r="AR201" s="27"/>
      <c r="AS201" s="27"/>
      <c r="AT201" s="27"/>
      <c r="AU201" s="27"/>
      <c r="AV201" s="27">
        <v>8481449.7899999991</v>
      </c>
      <c r="AW201" s="27">
        <f t="shared" ref="AW201" si="640">AV201+AS201+AR201+AN201+AM201</f>
        <v>20047941.739999998</v>
      </c>
      <c r="AX201" s="28">
        <f t="shared" si="491"/>
        <v>0</v>
      </c>
      <c r="AY201" s="29">
        <f t="shared" si="492"/>
        <v>90037918.349999994</v>
      </c>
      <c r="AZ201" s="29">
        <f t="shared" si="493"/>
        <v>74017173.020000011</v>
      </c>
      <c r="BA201" s="29">
        <f t="shared" si="494"/>
        <v>16020745.329999998</v>
      </c>
      <c r="BB201" s="29">
        <f t="shared" si="495"/>
        <v>0</v>
      </c>
      <c r="BC201" s="29">
        <f t="shared" si="496"/>
        <v>0</v>
      </c>
      <c r="BD201" s="29">
        <f t="shared" si="497"/>
        <v>0</v>
      </c>
      <c r="BE201" s="29">
        <f t="shared" si="498"/>
        <v>0</v>
      </c>
      <c r="BF201" s="29">
        <f t="shared" si="499"/>
        <v>0</v>
      </c>
      <c r="BG201" s="29">
        <f t="shared" si="500"/>
        <v>68398788.640000001</v>
      </c>
      <c r="BH201" s="30">
        <f t="shared" si="505"/>
        <v>158436706.99000001</v>
      </c>
    </row>
    <row r="202" spans="1:60" s="25" customFormat="1" ht="18.75" customHeight="1" x14ac:dyDescent="0.25">
      <c r="A202" s="13">
        <v>1</v>
      </c>
      <c r="B202" s="20" t="s">
        <v>165</v>
      </c>
      <c r="C202" s="88">
        <v>102</v>
      </c>
      <c r="D202" s="88" t="s">
        <v>166</v>
      </c>
      <c r="E202" s="21" t="s">
        <v>18</v>
      </c>
      <c r="F202" s="21"/>
      <c r="G202" s="21"/>
      <c r="H202" s="21">
        <v>881</v>
      </c>
      <c r="I202" s="21">
        <v>21583</v>
      </c>
      <c r="J202" s="21"/>
      <c r="K202" s="21"/>
      <c r="L202" s="21"/>
      <c r="M202" s="21"/>
      <c r="N202" s="21"/>
      <c r="O202" s="21"/>
      <c r="P202" s="21"/>
      <c r="Q202" s="21"/>
      <c r="R202" s="21"/>
      <c r="S202" s="21">
        <v>41</v>
      </c>
      <c r="T202" s="21">
        <v>769</v>
      </c>
      <c r="U202" s="21"/>
      <c r="V202" s="21"/>
      <c r="W202" s="21"/>
      <c r="X202" s="21"/>
      <c r="Y202" s="21"/>
      <c r="Z202" s="21"/>
      <c r="AA202" s="21"/>
      <c r="AB202" s="21"/>
      <c r="AC202" s="21"/>
      <c r="AD202" s="21">
        <v>556</v>
      </c>
      <c r="AE202" s="21">
        <v>12272</v>
      </c>
      <c r="AF202" s="21"/>
      <c r="AG202" s="21"/>
      <c r="AH202" s="21"/>
      <c r="AI202" s="21"/>
      <c r="AJ202" s="21"/>
      <c r="AK202" s="21"/>
      <c r="AL202" s="21"/>
      <c r="AM202" s="21"/>
      <c r="AN202" s="21"/>
      <c r="AO202" s="21">
        <v>1097</v>
      </c>
      <c r="AP202" s="21">
        <v>3847.5294117647063</v>
      </c>
      <c r="AQ202" s="21"/>
      <c r="AR202" s="21"/>
      <c r="AS202" s="21"/>
      <c r="AT202" s="21"/>
      <c r="AU202" s="21"/>
      <c r="AV202" s="21"/>
      <c r="AW202" s="21"/>
      <c r="AX202" s="22">
        <f t="shared" ref="AX202:AX225" si="641">AM202+AB202+Q202+F202</f>
        <v>0</v>
      </c>
      <c r="AY202" s="23">
        <f t="shared" ref="AY202:AY231" si="642">AN202+AC202+R202+G202</f>
        <v>0</v>
      </c>
      <c r="AZ202" s="23">
        <f t="shared" ref="AZ202:AZ231" si="643">AO202+AD202+S202+H202</f>
        <v>2575</v>
      </c>
      <c r="BA202" s="23">
        <f t="shared" ref="BA202:BA231" si="644">AP202+AE202+T202+I202</f>
        <v>38471.529411764706</v>
      </c>
      <c r="BB202" s="23">
        <f t="shared" ref="BB202:BB231" si="645">AQ202+AF202+U202+J202</f>
        <v>0</v>
      </c>
      <c r="BC202" s="23">
        <f t="shared" ref="BC202:BC231" si="646">AR202+AG202+V202+K202</f>
        <v>0</v>
      </c>
      <c r="BD202" s="23">
        <f t="shared" ref="BD202:BD231" si="647">AS202+AH202+W202+L202</f>
        <v>0</v>
      </c>
      <c r="BE202" s="23">
        <f t="shared" ref="BE202:BE231" si="648">AT202+AI202+X202+M202</f>
        <v>0</v>
      </c>
      <c r="BF202" s="23">
        <f t="shared" ref="BF202:BF231" si="649">AU202+AJ202+Y202+N202</f>
        <v>0</v>
      </c>
      <c r="BG202" s="23">
        <f t="shared" ref="BG202:BG231" si="650">AV202+AK202+Z202+O202</f>
        <v>0</v>
      </c>
      <c r="BH202" s="24"/>
    </row>
    <row r="203" spans="1:60" s="33" customFormat="1" ht="21" customHeight="1" x14ac:dyDescent="0.25">
      <c r="A203" s="13">
        <v>1</v>
      </c>
      <c r="B203" s="32"/>
      <c r="C203" s="89"/>
      <c r="D203" s="89"/>
      <c r="E203" s="27" t="s">
        <v>19</v>
      </c>
      <c r="F203" s="27"/>
      <c r="G203" s="27">
        <f t="shared" si="529"/>
        <v>36844330.105440006</v>
      </c>
      <c r="H203" s="27">
        <v>471403.57968000002</v>
      </c>
      <c r="I203" s="27">
        <v>36372926.525760002</v>
      </c>
      <c r="J203" s="27"/>
      <c r="K203" s="27"/>
      <c r="L203" s="27"/>
      <c r="M203" s="27"/>
      <c r="N203" s="27"/>
      <c r="O203" s="27"/>
      <c r="P203" s="27">
        <f t="shared" ref="P203" si="651">O203+L203+K203+G203+F203</f>
        <v>36844330.105440006</v>
      </c>
      <c r="Q203" s="27"/>
      <c r="R203" s="27">
        <f t="shared" si="531"/>
        <v>1318771.4918400003</v>
      </c>
      <c r="S203" s="27">
        <v>22053.968639999999</v>
      </c>
      <c r="T203" s="27">
        <v>1296717.5232000002</v>
      </c>
      <c r="U203" s="27"/>
      <c r="V203" s="27"/>
      <c r="W203" s="27"/>
      <c r="X203" s="27"/>
      <c r="Y203" s="27"/>
      <c r="Z203" s="27"/>
      <c r="AA203" s="27">
        <f t="shared" ref="AA203" si="652">Z203+W203+V203+R203+Q203</f>
        <v>1318771.4918400003</v>
      </c>
      <c r="AB203" s="27"/>
      <c r="AC203" s="27">
        <f t="shared" si="533"/>
        <v>20980373.071679998</v>
      </c>
      <c r="AD203" s="27">
        <v>297728.57664000004</v>
      </c>
      <c r="AE203" s="27">
        <v>20682644.495039999</v>
      </c>
      <c r="AF203" s="27"/>
      <c r="AG203" s="27"/>
      <c r="AH203" s="27"/>
      <c r="AI203" s="27"/>
      <c r="AJ203" s="27"/>
      <c r="AK203" s="27"/>
      <c r="AL203" s="27">
        <f t="shared" ref="AL203" si="653">AK203+AH203+AG203+AC203+AB203</f>
        <v>20980373.071679998</v>
      </c>
      <c r="AM203" s="27"/>
      <c r="AN203" s="27">
        <f t="shared" si="535"/>
        <v>7070774.5310400007</v>
      </c>
      <c r="AO203" s="27">
        <v>587186.91503999999</v>
      </c>
      <c r="AP203" s="27">
        <v>6483587.6160000004</v>
      </c>
      <c r="AQ203" s="27"/>
      <c r="AR203" s="27"/>
      <c r="AS203" s="27"/>
      <c r="AT203" s="27"/>
      <c r="AU203" s="27"/>
      <c r="AV203" s="27"/>
      <c r="AW203" s="27">
        <f t="shared" ref="AW203" si="654">AV203+AS203+AR203+AN203+AM203</f>
        <v>7070774.5310400007</v>
      </c>
      <c r="AX203" s="28">
        <f t="shared" si="641"/>
        <v>0</v>
      </c>
      <c r="AY203" s="29">
        <f t="shared" si="642"/>
        <v>66214249.200000003</v>
      </c>
      <c r="AZ203" s="29">
        <f t="shared" si="643"/>
        <v>1378373.04</v>
      </c>
      <c r="BA203" s="29">
        <f t="shared" si="644"/>
        <v>64835876.160000004</v>
      </c>
      <c r="BB203" s="29">
        <f t="shared" si="645"/>
        <v>0</v>
      </c>
      <c r="BC203" s="29">
        <f t="shared" si="646"/>
        <v>0</v>
      </c>
      <c r="BD203" s="29">
        <f t="shared" si="647"/>
        <v>0</v>
      </c>
      <c r="BE203" s="29">
        <f t="shared" si="648"/>
        <v>0</v>
      </c>
      <c r="BF203" s="29">
        <f t="shared" si="649"/>
        <v>0</v>
      </c>
      <c r="BG203" s="29">
        <f t="shared" si="650"/>
        <v>0</v>
      </c>
      <c r="BH203" s="30">
        <f t="shared" ref="BH203:BH231" si="655">BG203+BD203+BC203+AY203+AX203</f>
        <v>66214249.200000003</v>
      </c>
    </row>
    <row r="204" spans="1:60" s="25" customFormat="1" ht="18" customHeight="1" x14ac:dyDescent="0.25">
      <c r="A204" s="13">
        <v>1</v>
      </c>
      <c r="B204" s="20" t="s">
        <v>167</v>
      </c>
      <c r="C204" s="88">
        <v>103</v>
      </c>
      <c r="D204" s="88" t="s">
        <v>168</v>
      </c>
      <c r="E204" s="21" t="s">
        <v>18</v>
      </c>
      <c r="F204" s="21"/>
      <c r="G204" s="21"/>
      <c r="H204" s="21">
        <v>17208</v>
      </c>
      <c r="I204" s="21">
        <v>20435</v>
      </c>
      <c r="J204" s="21"/>
      <c r="K204" s="21"/>
      <c r="L204" s="21"/>
      <c r="M204" s="21"/>
      <c r="N204" s="21"/>
      <c r="O204" s="21"/>
      <c r="P204" s="21"/>
      <c r="Q204" s="21"/>
      <c r="R204" s="21"/>
      <c r="S204" s="21">
        <v>435</v>
      </c>
      <c r="T204" s="21">
        <v>341</v>
      </c>
      <c r="U204" s="21"/>
      <c r="V204" s="21"/>
      <c r="W204" s="21"/>
      <c r="X204" s="21"/>
      <c r="Y204" s="21"/>
      <c r="Z204" s="21"/>
      <c r="AA204" s="21"/>
      <c r="AB204" s="21"/>
      <c r="AC204" s="21"/>
      <c r="AD204" s="21">
        <v>2911</v>
      </c>
      <c r="AE204" s="21">
        <v>4690</v>
      </c>
      <c r="AF204" s="21"/>
      <c r="AG204" s="21"/>
      <c r="AH204" s="21"/>
      <c r="AI204" s="21"/>
      <c r="AJ204" s="21"/>
      <c r="AK204" s="21"/>
      <c r="AL204" s="21"/>
      <c r="AM204" s="21"/>
      <c r="AN204" s="21"/>
      <c r="AO204" s="21">
        <v>1173</v>
      </c>
      <c r="AP204" s="21">
        <v>2955.8823529411748</v>
      </c>
      <c r="AQ204" s="21"/>
      <c r="AR204" s="21"/>
      <c r="AS204" s="21"/>
      <c r="AT204" s="21"/>
      <c r="AU204" s="21"/>
      <c r="AV204" s="21"/>
      <c r="AW204" s="21"/>
      <c r="AX204" s="22">
        <f t="shared" si="641"/>
        <v>0</v>
      </c>
      <c r="AY204" s="23">
        <f t="shared" si="642"/>
        <v>0</v>
      </c>
      <c r="AZ204" s="23">
        <f t="shared" si="643"/>
        <v>21727</v>
      </c>
      <c r="BA204" s="23">
        <f t="shared" si="644"/>
        <v>28421.882352941175</v>
      </c>
      <c r="BB204" s="23">
        <f t="shared" si="645"/>
        <v>0</v>
      </c>
      <c r="BC204" s="23">
        <f t="shared" si="646"/>
        <v>0</v>
      </c>
      <c r="BD204" s="23">
        <f t="shared" si="647"/>
        <v>0</v>
      </c>
      <c r="BE204" s="23">
        <f t="shared" si="648"/>
        <v>0</v>
      </c>
      <c r="BF204" s="23">
        <f t="shared" si="649"/>
        <v>0</v>
      </c>
      <c r="BG204" s="23">
        <f t="shared" si="650"/>
        <v>0</v>
      </c>
      <c r="BH204" s="24"/>
    </row>
    <row r="205" spans="1:60" s="33" customFormat="1" ht="19.95" customHeight="1" x14ac:dyDescent="0.25">
      <c r="A205" s="13">
        <v>1</v>
      </c>
      <c r="B205" s="32"/>
      <c r="C205" s="89"/>
      <c r="D205" s="89"/>
      <c r="E205" s="27" t="s">
        <v>19</v>
      </c>
      <c r="F205" s="27"/>
      <c r="G205" s="27">
        <f t="shared" si="529"/>
        <v>43651563.755940005</v>
      </c>
      <c r="H205" s="27">
        <v>9211998.5337600019</v>
      </c>
      <c r="I205" s="27">
        <v>34439565.222180001</v>
      </c>
      <c r="J205" s="27"/>
      <c r="K205" s="27"/>
      <c r="L205" s="27"/>
      <c r="M205" s="27"/>
      <c r="N205" s="27"/>
      <c r="O205" s="27"/>
      <c r="P205" s="27">
        <f t="shared" ref="P205" si="656">O205+L205+K205+G205+F205</f>
        <v>43651563.755940005</v>
      </c>
      <c r="Q205" s="27"/>
      <c r="R205" s="27">
        <f t="shared" si="531"/>
        <v>807417.30023999989</v>
      </c>
      <c r="S205" s="27">
        <v>232626.22560000003</v>
      </c>
      <c r="T205" s="27">
        <v>574791.07463999989</v>
      </c>
      <c r="U205" s="27"/>
      <c r="V205" s="27"/>
      <c r="W205" s="27"/>
      <c r="X205" s="27"/>
      <c r="Y205" s="27"/>
      <c r="Z205" s="27"/>
      <c r="AA205" s="27">
        <f t="shared" ref="AA205" si="657">Z205+W205+V205+R205+Q205</f>
        <v>807417.30023999989</v>
      </c>
      <c r="AB205" s="27"/>
      <c r="AC205" s="27">
        <f t="shared" si="533"/>
        <v>9461972.9878199995</v>
      </c>
      <c r="AD205" s="27">
        <v>1558595.7115200001</v>
      </c>
      <c r="AE205" s="27">
        <v>7903377.2763</v>
      </c>
      <c r="AF205" s="27"/>
      <c r="AG205" s="27"/>
      <c r="AH205" s="27"/>
      <c r="AI205" s="27"/>
      <c r="AJ205" s="27"/>
      <c r="AK205" s="27"/>
      <c r="AL205" s="27">
        <f t="shared" ref="AL205" si="658">AK205+AH205+AG205+AC205+AB205</f>
        <v>9461972.9878199995</v>
      </c>
      <c r="AM205" s="27"/>
      <c r="AN205" s="27">
        <f t="shared" si="535"/>
        <v>5609613.4560000002</v>
      </c>
      <c r="AO205" s="27">
        <v>628090.80912000011</v>
      </c>
      <c r="AP205" s="27">
        <v>4981522.6468799999</v>
      </c>
      <c r="AQ205" s="27"/>
      <c r="AR205" s="27"/>
      <c r="AS205" s="27"/>
      <c r="AT205" s="27"/>
      <c r="AU205" s="27"/>
      <c r="AV205" s="27"/>
      <c r="AW205" s="27">
        <f t="shared" ref="AW205" si="659">AV205+AS205+AR205+AN205+AM205</f>
        <v>5609613.4560000002</v>
      </c>
      <c r="AX205" s="28">
        <f t="shared" si="641"/>
        <v>0</v>
      </c>
      <c r="AY205" s="29">
        <f t="shared" si="642"/>
        <v>59530567.500000007</v>
      </c>
      <c r="AZ205" s="29">
        <f t="shared" si="643"/>
        <v>11631311.280000001</v>
      </c>
      <c r="BA205" s="29">
        <f t="shared" si="644"/>
        <v>47899256.219999999</v>
      </c>
      <c r="BB205" s="29">
        <f t="shared" si="645"/>
        <v>0</v>
      </c>
      <c r="BC205" s="29">
        <f t="shared" si="646"/>
        <v>0</v>
      </c>
      <c r="BD205" s="29">
        <f t="shared" si="647"/>
        <v>0</v>
      </c>
      <c r="BE205" s="29">
        <f t="shared" si="648"/>
        <v>0</v>
      </c>
      <c r="BF205" s="29">
        <f t="shared" si="649"/>
        <v>0</v>
      </c>
      <c r="BG205" s="29">
        <f t="shared" si="650"/>
        <v>0</v>
      </c>
      <c r="BH205" s="30">
        <f t="shared" si="655"/>
        <v>59530567.500000007</v>
      </c>
    </row>
    <row r="206" spans="1:60" s="25" customFormat="1" ht="16.5" customHeight="1" x14ac:dyDescent="0.25">
      <c r="A206" s="13">
        <v>1</v>
      </c>
      <c r="B206" s="20" t="s">
        <v>169</v>
      </c>
      <c r="C206" s="88">
        <v>104</v>
      </c>
      <c r="D206" s="88" t="s">
        <v>170</v>
      </c>
      <c r="E206" s="21" t="s">
        <v>18</v>
      </c>
      <c r="F206" s="21"/>
      <c r="G206" s="21"/>
      <c r="H206" s="21">
        <v>31550</v>
      </c>
      <c r="I206" s="21"/>
      <c r="J206" s="21"/>
      <c r="K206" s="21"/>
      <c r="L206" s="21">
        <v>3788</v>
      </c>
      <c r="M206" s="21">
        <v>64</v>
      </c>
      <c r="N206" s="21"/>
      <c r="O206" s="21">
        <v>1626</v>
      </c>
      <c r="P206" s="21"/>
      <c r="Q206" s="21"/>
      <c r="R206" s="21"/>
      <c r="S206" s="21">
        <v>1100</v>
      </c>
      <c r="T206" s="21"/>
      <c r="U206" s="21"/>
      <c r="V206" s="21"/>
      <c r="W206" s="21">
        <v>92</v>
      </c>
      <c r="X206" s="21"/>
      <c r="Y206" s="21"/>
      <c r="Z206" s="21">
        <v>76</v>
      </c>
      <c r="AA206" s="21"/>
      <c r="AB206" s="21"/>
      <c r="AC206" s="21"/>
      <c r="AD206" s="21">
        <v>11950</v>
      </c>
      <c r="AE206" s="21"/>
      <c r="AF206" s="21"/>
      <c r="AG206" s="21"/>
      <c r="AH206" s="21">
        <v>1838</v>
      </c>
      <c r="AI206" s="21">
        <v>28</v>
      </c>
      <c r="AJ206" s="21"/>
      <c r="AK206" s="21">
        <v>670</v>
      </c>
      <c r="AL206" s="21"/>
      <c r="AM206" s="21"/>
      <c r="AN206" s="21"/>
      <c r="AO206" s="21">
        <v>5400</v>
      </c>
      <c r="AP206" s="21"/>
      <c r="AQ206" s="21"/>
      <c r="AR206" s="21"/>
      <c r="AS206" s="21">
        <v>598</v>
      </c>
      <c r="AT206" s="21">
        <v>8</v>
      </c>
      <c r="AU206" s="21"/>
      <c r="AV206" s="21">
        <v>320</v>
      </c>
      <c r="AW206" s="21"/>
      <c r="AX206" s="22">
        <f t="shared" si="641"/>
        <v>0</v>
      </c>
      <c r="AY206" s="23">
        <f t="shared" si="642"/>
        <v>0</v>
      </c>
      <c r="AZ206" s="23">
        <f t="shared" si="643"/>
        <v>50000</v>
      </c>
      <c r="BA206" s="23">
        <f t="shared" si="644"/>
        <v>0</v>
      </c>
      <c r="BB206" s="23">
        <f t="shared" si="645"/>
        <v>0</v>
      </c>
      <c r="BC206" s="23">
        <f t="shared" si="646"/>
        <v>0</v>
      </c>
      <c r="BD206" s="23">
        <f t="shared" si="647"/>
        <v>6316</v>
      </c>
      <c r="BE206" s="23">
        <f t="shared" si="648"/>
        <v>100</v>
      </c>
      <c r="BF206" s="23">
        <f t="shared" si="649"/>
        <v>0</v>
      </c>
      <c r="BG206" s="23">
        <f t="shared" si="650"/>
        <v>2692</v>
      </c>
      <c r="BH206" s="24"/>
    </row>
    <row r="207" spans="1:60" s="33" customFormat="1" ht="18" customHeight="1" x14ac:dyDescent="0.25">
      <c r="A207" s="13">
        <v>1</v>
      </c>
      <c r="B207" s="32"/>
      <c r="C207" s="89"/>
      <c r="D207" s="89"/>
      <c r="E207" s="27" t="s">
        <v>19</v>
      </c>
      <c r="F207" s="27"/>
      <c r="G207" s="27">
        <f t="shared" si="529"/>
        <v>143545815.38</v>
      </c>
      <c r="H207" s="27">
        <v>18650782.5</v>
      </c>
      <c r="I207" s="27">
        <v>124895032.88</v>
      </c>
      <c r="J207" s="27"/>
      <c r="K207" s="27"/>
      <c r="L207" s="27">
        <v>395410932.81999999</v>
      </c>
      <c r="M207" s="27">
        <v>9344408.6799999997</v>
      </c>
      <c r="N207" s="27"/>
      <c r="O207" s="27">
        <v>63969814.75</v>
      </c>
      <c r="P207" s="27">
        <f t="shared" ref="P207" si="660">O207+L207+K207+G207+F207</f>
        <v>602926562.95000005</v>
      </c>
      <c r="Q207" s="27"/>
      <c r="R207" s="27">
        <f t="shared" si="531"/>
        <v>5121730.97</v>
      </c>
      <c r="S207" s="27">
        <v>650265</v>
      </c>
      <c r="T207" s="27">
        <v>4471465.97</v>
      </c>
      <c r="U207" s="27"/>
      <c r="V207" s="27"/>
      <c r="W207" s="27">
        <v>10329539.109999999</v>
      </c>
      <c r="X207" s="27"/>
      <c r="Y207" s="27"/>
      <c r="Z207" s="27">
        <v>2597758.9700000002</v>
      </c>
      <c r="AA207" s="27">
        <f t="shared" ref="AA207" si="661">Z207+W207+V207+R207+Q207</f>
        <v>18049029.050000001</v>
      </c>
      <c r="AB207" s="27"/>
      <c r="AC207" s="27">
        <f t="shared" si="533"/>
        <v>61551796.159999996</v>
      </c>
      <c r="AD207" s="27">
        <v>7064242.5</v>
      </c>
      <c r="AE207" s="27">
        <v>54487553.659999996</v>
      </c>
      <c r="AF207" s="27"/>
      <c r="AG207" s="27"/>
      <c r="AH207" s="27">
        <v>194447409</v>
      </c>
      <c r="AI207" s="27">
        <v>3996531.71</v>
      </c>
      <c r="AJ207" s="27"/>
      <c r="AK207" s="27">
        <v>29549508.34</v>
      </c>
      <c r="AL207" s="27">
        <f t="shared" ref="AL207" si="662">AK207+AH207+AG207+AC207+AB207</f>
        <v>285548713.5</v>
      </c>
      <c r="AM207" s="27"/>
      <c r="AN207" s="27">
        <f t="shared" si="535"/>
        <v>24373528.960000001</v>
      </c>
      <c r="AO207" s="27">
        <v>3192210</v>
      </c>
      <c r="AP207" s="27">
        <v>21181318.960000001</v>
      </c>
      <c r="AQ207" s="27"/>
      <c r="AR207" s="27"/>
      <c r="AS207" s="27">
        <v>59784326.630000003</v>
      </c>
      <c r="AT207" s="27">
        <v>1035072.96</v>
      </c>
      <c r="AU207" s="27"/>
      <c r="AV207" s="27">
        <v>12122875.220000001</v>
      </c>
      <c r="AW207" s="27">
        <f t="shared" ref="AW207" si="663">AV207+AS207+AR207+AN207+AM207</f>
        <v>96280730.810000002</v>
      </c>
      <c r="AX207" s="28">
        <f t="shared" si="641"/>
        <v>0</v>
      </c>
      <c r="AY207" s="29">
        <f t="shared" si="642"/>
        <v>234592871.47</v>
      </c>
      <c r="AZ207" s="29">
        <f t="shared" si="643"/>
        <v>29557500</v>
      </c>
      <c r="BA207" s="29">
        <f t="shared" si="644"/>
        <v>205035371.47</v>
      </c>
      <c r="BB207" s="29">
        <f t="shared" si="645"/>
        <v>0</v>
      </c>
      <c r="BC207" s="29">
        <f t="shared" si="646"/>
        <v>0</v>
      </c>
      <c r="BD207" s="29">
        <f t="shared" si="647"/>
        <v>659972207.55999994</v>
      </c>
      <c r="BE207" s="29">
        <f t="shared" si="648"/>
        <v>14376013.35</v>
      </c>
      <c r="BF207" s="29">
        <f t="shared" si="649"/>
        <v>0</v>
      </c>
      <c r="BG207" s="29">
        <f t="shared" si="650"/>
        <v>108239957.28</v>
      </c>
      <c r="BH207" s="30">
        <f t="shared" si="655"/>
        <v>1002805036.3099999</v>
      </c>
    </row>
    <row r="208" spans="1:60" s="25" customFormat="1" ht="30.75" customHeight="1" x14ac:dyDescent="0.25">
      <c r="A208" s="13">
        <v>1</v>
      </c>
      <c r="B208" s="20" t="s">
        <v>171</v>
      </c>
      <c r="C208" s="88">
        <v>105</v>
      </c>
      <c r="D208" s="88" t="s">
        <v>172</v>
      </c>
      <c r="E208" s="21" t="s">
        <v>18</v>
      </c>
      <c r="F208" s="21"/>
      <c r="G208" s="21"/>
      <c r="H208" s="21">
        <v>614</v>
      </c>
      <c r="I208" s="21"/>
      <c r="J208" s="21"/>
      <c r="K208" s="21"/>
      <c r="L208" s="21">
        <v>2908</v>
      </c>
      <c r="M208" s="21">
        <v>180</v>
      </c>
      <c r="N208" s="21"/>
      <c r="O208" s="21">
        <v>2350</v>
      </c>
      <c r="P208" s="21"/>
      <c r="Q208" s="21"/>
      <c r="R208" s="21"/>
      <c r="S208" s="21">
        <v>32</v>
      </c>
      <c r="T208" s="21"/>
      <c r="U208" s="21"/>
      <c r="V208" s="21"/>
      <c r="W208" s="21">
        <v>86</v>
      </c>
      <c r="X208" s="21">
        <v>4</v>
      </c>
      <c r="Y208" s="21"/>
      <c r="Z208" s="21">
        <v>106</v>
      </c>
      <c r="AA208" s="21"/>
      <c r="AB208" s="21"/>
      <c r="AC208" s="21"/>
      <c r="AD208" s="21">
        <v>264</v>
      </c>
      <c r="AE208" s="21"/>
      <c r="AF208" s="21"/>
      <c r="AG208" s="21"/>
      <c r="AH208" s="21">
        <v>1136</v>
      </c>
      <c r="AI208" s="21">
        <v>78</v>
      </c>
      <c r="AJ208" s="21"/>
      <c r="AK208" s="21">
        <v>1032</v>
      </c>
      <c r="AL208" s="21"/>
      <c r="AM208" s="21"/>
      <c r="AN208" s="21"/>
      <c r="AO208" s="21">
        <v>90</v>
      </c>
      <c r="AP208" s="21"/>
      <c r="AQ208" s="21"/>
      <c r="AR208" s="21"/>
      <c r="AS208" s="21">
        <v>422</v>
      </c>
      <c r="AT208" s="21">
        <v>38</v>
      </c>
      <c r="AU208" s="21"/>
      <c r="AV208" s="21">
        <v>436</v>
      </c>
      <c r="AW208" s="21"/>
      <c r="AX208" s="22">
        <f t="shared" si="641"/>
        <v>0</v>
      </c>
      <c r="AY208" s="23">
        <f t="shared" si="642"/>
        <v>0</v>
      </c>
      <c r="AZ208" s="23">
        <f t="shared" si="643"/>
        <v>1000</v>
      </c>
      <c r="BA208" s="23">
        <f t="shared" si="644"/>
        <v>0</v>
      </c>
      <c r="BB208" s="23">
        <f t="shared" si="645"/>
        <v>0</v>
      </c>
      <c r="BC208" s="23">
        <f t="shared" si="646"/>
        <v>0</v>
      </c>
      <c r="BD208" s="23">
        <f t="shared" si="647"/>
        <v>4552</v>
      </c>
      <c r="BE208" s="23">
        <f t="shared" si="648"/>
        <v>300</v>
      </c>
      <c r="BF208" s="23">
        <f t="shared" si="649"/>
        <v>0</v>
      </c>
      <c r="BG208" s="23">
        <f t="shared" si="650"/>
        <v>3924</v>
      </c>
      <c r="BH208" s="24"/>
    </row>
    <row r="209" spans="1:60" s="33" customFormat="1" ht="39" customHeight="1" x14ac:dyDescent="0.25">
      <c r="A209" s="13">
        <v>1</v>
      </c>
      <c r="B209" s="32"/>
      <c r="C209" s="89"/>
      <c r="D209" s="89"/>
      <c r="E209" s="27" t="s">
        <v>19</v>
      </c>
      <c r="F209" s="27"/>
      <c r="G209" s="27">
        <f t="shared" si="529"/>
        <v>3038744.07</v>
      </c>
      <c r="H209" s="27">
        <v>3038744.07</v>
      </c>
      <c r="I209" s="27"/>
      <c r="J209" s="27"/>
      <c r="K209" s="27"/>
      <c r="L209" s="27">
        <v>181131421.75999999</v>
      </c>
      <c r="M209" s="27">
        <v>14443326.029999999</v>
      </c>
      <c r="N209" s="27"/>
      <c r="O209" s="27">
        <v>86871456.670000002</v>
      </c>
      <c r="P209" s="27">
        <f t="shared" ref="P209" si="664">O209+L209+K209+G209+F209</f>
        <v>271041622.5</v>
      </c>
      <c r="Q209" s="27"/>
      <c r="R209" s="27">
        <f t="shared" si="531"/>
        <v>93240.91</v>
      </c>
      <c r="S209" s="27">
        <v>93240.91</v>
      </c>
      <c r="T209" s="27"/>
      <c r="U209" s="27"/>
      <c r="V209" s="27"/>
      <c r="W209" s="27">
        <v>4876384.03</v>
      </c>
      <c r="X209" s="27">
        <v>483054.38</v>
      </c>
      <c r="Y209" s="27"/>
      <c r="Z209" s="27">
        <v>4054001.31</v>
      </c>
      <c r="AA209" s="27">
        <f t="shared" ref="AA209" si="665">Z209+W209+V209+R209+Q209</f>
        <v>9023626.25</v>
      </c>
      <c r="AB209" s="27"/>
      <c r="AC209" s="27">
        <f t="shared" si="533"/>
        <v>1112477.95</v>
      </c>
      <c r="AD209" s="27">
        <v>1112477.95</v>
      </c>
      <c r="AE209" s="27"/>
      <c r="AF209" s="27"/>
      <c r="AG209" s="27"/>
      <c r="AH209" s="27">
        <v>72599903.230000004</v>
      </c>
      <c r="AI209" s="27">
        <v>6183096.0899999999</v>
      </c>
      <c r="AJ209" s="27"/>
      <c r="AK209" s="27">
        <v>38223440.939999998</v>
      </c>
      <c r="AL209" s="27">
        <f t="shared" ref="AL209" si="666">AK209+AH209+AG209+AC209+AB209</f>
        <v>111935822.12</v>
      </c>
      <c r="AM209" s="27"/>
      <c r="AN209" s="27">
        <f t="shared" si="535"/>
        <v>464671.27</v>
      </c>
      <c r="AO209" s="27">
        <v>464671.27</v>
      </c>
      <c r="AP209" s="27"/>
      <c r="AQ209" s="27"/>
      <c r="AR209" s="27"/>
      <c r="AS209" s="27">
        <v>23976166.260000002</v>
      </c>
      <c r="AT209" s="27">
        <v>3043242.61</v>
      </c>
      <c r="AU209" s="27"/>
      <c r="AV209" s="27">
        <v>15636862.199999999</v>
      </c>
      <c r="AW209" s="27">
        <f t="shared" ref="AW209" si="667">AV209+AS209+AR209+AN209+AM209</f>
        <v>40077699.730000004</v>
      </c>
      <c r="AX209" s="28">
        <f t="shared" si="641"/>
        <v>0</v>
      </c>
      <c r="AY209" s="29">
        <f t="shared" si="642"/>
        <v>4709134.1999999993</v>
      </c>
      <c r="AZ209" s="29">
        <f t="shared" si="643"/>
        <v>4709134.1999999993</v>
      </c>
      <c r="BA209" s="29">
        <f t="shared" si="644"/>
        <v>0</v>
      </c>
      <c r="BB209" s="29">
        <f t="shared" si="645"/>
        <v>0</v>
      </c>
      <c r="BC209" s="29">
        <f t="shared" si="646"/>
        <v>0</v>
      </c>
      <c r="BD209" s="29">
        <f t="shared" si="647"/>
        <v>282583875.27999997</v>
      </c>
      <c r="BE209" s="29">
        <f t="shared" si="648"/>
        <v>24152719.109999999</v>
      </c>
      <c r="BF209" s="29">
        <f t="shared" si="649"/>
        <v>0</v>
      </c>
      <c r="BG209" s="29">
        <f t="shared" si="650"/>
        <v>144785761.12</v>
      </c>
      <c r="BH209" s="30">
        <f t="shared" si="655"/>
        <v>432078770.59999996</v>
      </c>
    </row>
    <row r="210" spans="1:60" s="25" customFormat="1" ht="21" customHeight="1" x14ac:dyDescent="0.25">
      <c r="A210" s="13">
        <v>1</v>
      </c>
      <c r="B210" s="20" t="s">
        <v>173</v>
      </c>
      <c r="C210" s="88">
        <v>106</v>
      </c>
      <c r="D210" s="88" t="s">
        <v>174</v>
      </c>
      <c r="E210" s="21" t="s">
        <v>18</v>
      </c>
      <c r="F210" s="21"/>
      <c r="G210" s="21"/>
      <c r="H210" s="21">
        <v>4863</v>
      </c>
      <c r="I210" s="21">
        <v>947</v>
      </c>
      <c r="J210" s="21">
        <v>61</v>
      </c>
      <c r="K210" s="21"/>
      <c r="L210" s="21">
        <v>278</v>
      </c>
      <c r="M210" s="21"/>
      <c r="N210" s="21"/>
      <c r="O210" s="21"/>
      <c r="P210" s="21"/>
      <c r="Q210" s="21"/>
      <c r="R210" s="21"/>
      <c r="S210" s="21">
        <v>148</v>
      </c>
      <c r="T210" s="21">
        <v>29</v>
      </c>
      <c r="U210" s="21">
        <v>11</v>
      </c>
      <c r="V210" s="21"/>
      <c r="W210" s="21">
        <v>4</v>
      </c>
      <c r="X210" s="21"/>
      <c r="Y210" s="21"/>
      <c r="Z210" s="21"/>
      <c r="AA210" s="21"/>
      <c r="AB210" s="21"/>
      <c r="AC210" s="21"/>
      <c r="AD210" s="21">
        <v>1850</v>
      </c>
      <c r="AE210" s="21">
        <v>360</v>
      </c>
      <c r="AF210" s="21">
        <v>17</v>
      </c>
      <c r="AG210" s="21"/>
      <c r="AH210" s="21">
        <v>68</v>
      </c>
      <c r="AI210" s="21"/>
      <c r="AJ210" s="21"/>
      <c r="AK210" s="21"/>
      <c r="AL210" s="21"/>
      <c r="AM210" s="21"/>
      <c r="AN210" s="21"/>
      <c r="AO210" s="21">
        <v>843</v>
      </c>
      <c r="AP210" s="21">
        <v>164</v>
      </c>
      <c r="AQ210" s="21">
        <v>11</v>
      </c>
      <c r="AR210" s="21"/>
      <c r="AS210" s="21">
        <v>40</v>
      </c>
      <c r="AT210" s="21"/>
      <c r="AU210" s="21"/>
      <c r="AV210" s="21"/>
      <c r="AW210" s="21"/>
      <c r="AX210" s="22">
        <f t="shared" si="641"/>
        <v>0</v>
      </c>
      <c r="AY210" s="23">
        <f t="shared" si="642"/>
        <v>0</v>
      </c>
      <c r="AZ210" s="23">
        <f t="shared" si="643"/>
        <v>7704</v>
      </c>
      <c r="BA210" s="23">
        <f t="shared" si="644"/>
        <v>1500</v>
      </c>
      <c r="BB210" s="23">
        <f t="shared" si="645"/>
        <v>100</v>
      </c>
      <c r="BC210" s="23">
        <f t="shared" si="646"/>
        <v>0</v>
      </c>
      <c r="BD210" s="23">
        <f t="shared" si="647"/>
        <v>390</v>
      </c>
      <c r="BE210" s="23">
        <f t="shared" si="648"/>
        <v>0</v>
      </c>
      <c r="BF210" s="23">
        <f t="shared" si="649"/>
        <v>0</v>
      </c>
      <c r="BG210" s="23">
        <f t="shared" si="650"/>
        <v>0</v>
      </c>
      <c r="BH210" s="24"/>
    </row>
    <row r="211" spans="1:60" s="33" customFormat="1" ht="21" customHeight="1" x14ac:dyDescent="0.25">
      <c r="A211" s="13">
        <v>1</v>
      </c>
      <c r="B211" s="32"/>
      <c r="C211" s="89"/>
      <c r="D211" s="89"/>
      <c r="E211" s="27" t="s">
        <v>19</v>
      </c>
      <c r="F211" s="27"/>
      <c r="G211" s="27">
        <f t="shared" si="529"/>
        <v>8478661.2019999996</v>
      </c>
      <c r="H211" s="27">
        <v>5565695.46</v>
      </c>
      <c r="I211" s="27">
        <v>2863412.42</v>
      </c>
      <c r="J211" s="27">
        <v>49553.322</v>
      </c>
      <c r="K211" s="27"/>
      <c r="L211" s="27">
        <v>9381441.6899999995</v>
      </c>
      <c r="M211" s="27"/>
      <c r="N211" s="27"/>
      <c r="O211" s="27"/>
      <c r="P211" s="27">
        <f t="shared" ref="P211" si="668">O211+L211+K211+G211+F211</f>
        <v>17860102.891999997</v>
      </c>
      <c r="Q211" s="27"/>
      <c r="R211" s="27">
        <f t="shared" si="531"/>
        <v>264844.10200000001</v>
      </c>
      <c r="S211" s="27">
        <v>168930.98</v>
      </c>
      <c r="T211" s="27">
        <v>86910.8</v>
      </c>
      <c r="U211" s="27">
        <v>9002.3220000000001</v>
      </c>
      <c r="V211" s="27"/>
      <c r="W211" s="27">
        <v>26205.14</v>
      </c>
      <c r="X211" s="27"/>
      <c r="Y211" s="27"/>
      <c r="Z211" s="27"/>
      <c r="AA211" s="27">
        <f t="shared" ref="AA211" si="669">Z211+W211+V211+R211+Q211</f>
        <v>291049.24200000003</v>
      </c>
      <c r="AB211" s="27"/>
      <c r="AC211" s="27">
        <f t="shared" si="533"/>
        <v>3220354.7740000002</v>
      </c>
      <c r="AD211" s="27">
        <v>2117440.21</v>
      </c>
      <c r="AE211" s="27">
        <v>1089370.53</v>
      </c>
      <c r="AF211" s="27">
        <v>13544.034</v>
      </c>
      <c r="AG211" s="27"/>
      <c r="AH211" s="27">
        <v>2201232.13</v>
      </c>
      <c r="AI211" s="27"/>
      <c r="AJ211" s="27"/>
      <c r="AK211" s="27"/>
      <c r="AL211" s="27">
        <f t="shared" ref="AL211" si="670">AK211+AH211+AG211+AC211+AB211</f>
        <v>5421586.9040000001</v>
      </c>
      <c r="AM211" s="27"/>
      <c r="AN211" s="27">
        <f t="shared" si="535"/>
        <v>1469839.362</v>
      </c>
      <c r="AO211" s="27">
        <v>964582.99</v>
      </c>
      <c r="AP211" s="27">
        <v>496254.05</v>
      </c>
      <c r="AQ211" s="27">
        <v>9002.3220000000001</v>
      </c>
      <c r="AR211" s="27"/>
      <c r="AS211" s="27">
        <v>1493693.23</v>
      </c>
      <c r="AT211" s="27"/>
      <c r="AU211" s="27"/>
      <c r="AV211" s="27"/>
      <c r="AW211" s="27">
        <f t="shared" ref="AW211" si="671">AV211+AS211+AR211+AN211+AM211</f>
        <v>2963532.5920000002</v>
      </c>
      <c r="AX211" s="28">
        <f t="shared" si="641"/>
        <v>0</v>
      </c>
      <c r="AY211" s="29">
        <f t="shared" si="642"/>
        <v>13433699.439999999</v>
      </c>
      <c r="AZ211" s="29">
        <f t="shared" si="643"/>
        <v>8816649.6400000006</v>
      </c>
      <c r="BA211" s="29">
        <f t="shared" si="644"/>
        <v>4535947.8</v>
      </c>
      <c r="BB211" s="29">
        <f t="shared" si="645"/>
        <v>81102</v>
      </c>
      <c r="BC211" s="29">
        <f t="shared" si="646"/>
        <v>0</v>
      </c>
      <c r="BD211" s="29">
        <f t="shared" si="647"/>
        <v>13102572.189999999</v>
      </c>
      <c r="BE211" s="29">
        <f t="shared" si="648"/>
        <v>0</v>
      </c>
      <c r="BF211" s="29">
        <f t="shared" si="649"/>
        <v>0</v>
      </c>
      <c r="BG211" s="29">
        <f t="shared" si="650"/>
        <v>0</v>
      </c>
      <c r="BH211" s="30">
        <f t="shared" si="655"/>
        <v>26536271.629999999</v>
      </c>
    </row>
    <row r="212" spans="1:60" s="25" customFormat="1" ht="25.5" customHeight="1" x14ac:dyDescent="0.25">
      <c r="A212" s="13">
        <v>1</v>
      </c>
      <c r="B212" s="20" t="s">
        <v>175</v>
      </c>
      <c r="C212" s="88">
        <v>107</v>
      </c>
      <c r="D212" s="88" t="s">
        <v>176</v>
      </c>
      <c r="E212" s="21" t="s">
        <v>18</v>
      </c>
      <c r="F212" s="21"/>
      <c r="G212" s="21"/>
      <c r="H212" s="21">
        <v>8202</v>
      </c>
      <c r="I212" s="21"/>
      <c r="J212" s="21"/>
      <c r="K212" s="21"/>
      <c r="L212" s="21">
        <v>1044</v>
      </c>
      <c r="M212" s="21">
        <v>668</v>
      </c>
      <c r="N212" s="21"/>
      <c r="O212" s="21"/>
      <c r="P212" s="21"/>
      <c r="Q212" s="21"/>
      <c r="R212" s="21"/>
      <c r="S212" s="21">
        <v>224</v>
      </c>
      <c r="T212" s="21"/>
      <c r="U212" s="21"/>
      <c r="V212" s="21"/>
      <c r="W212" s="21">
        <v>24</v>
      </c>
      <c r="X212" s="21">
        <v>18</v>
      </c>
      <c r="Y212" s="21"/>
      <c r="Z212" s="21"/>
      <c r="AA212" s="21"/>
      <c r="AB212" s="21"/>
      <c r="AC212" s="21"/>
      <c r="AD212" s="21">
        <v>3198</v>
      </c>
      <c r="AE212" s="21"/>
      <c r="AF212" s="21"/>
      <c r="AG212" s="21"/>
      <c r="AH212" s="21">
        <v>518</v>
      </c>
      <c r="AI212" s="21">
        <v>318</v>
      </c>
      <c r="AJ212" s="21"/>
      <c r="AK212" s="21"/>
      <c r="AL212" s="21"/>
      <c r="AM212" s="21"/>
      <c r="AN212" s="21"/>
      <c r="AO212" s="21">
        <v>1276</v>
      </c>
      <c r="AP212" s="21"/>
      <c r="AQ212" s="21"/>
      <c r="AR212" s="21"/>
      <c r="AS212" s="21">
        <v>148</v>
      </c>
      <c r="AT212" s="21">
        <v>124</v>
      </c>
      <c r="AU212" s="21"/>
      <c r="AV212" s="21"/>
      <c r="AW212" s="21"/>
      <c r="AX212" s="22">
        <f t="shared" si="641"/>
        <v>0</v>
      </c>
      <c r="AY212" s="23">
        <f t="shared" si="642"/>
        <v>0</v>
      </c>
      <c r="AZ212" s="23">
        <f t="shared" si="643"/>
        <v>12900</v>
      </c>
      <c r="BA212" s="23">
        <f t="shared" si="644"/>
        <v>0</v>
      </c>
      <c r="BB212" s="23">
        <f t="shared" si="645"/>
        <v>0</v>
      </c>
      <c r="BC212" s="23">
        <f t="shared" si="646"/>
        <v>0</v>
      </c>
      <c r="BD212" s="23">
        <f t="shared" si="647"/>
        <v>1734</v>
      </c>
      <c r="BE212" s="23">
        <f t="shared" si="648"/>
        <v>1128</v>
      </c>
      <c r="BF212" s="23">
        <f t="shared" si="649"/>
        <v>0</v>
      </c>
      <c r="BG212" s="23">
        <f t="shared" si="650"/>
        <v>0</v>
      </c>
      <c r="BH212" s="24"/>
    </row>
    <row r="213" spans="1:60" s="33" customFormat="1" ht="24" customHeight="1" x14ac:dyDescent="0.25">
      <c r="A213" s="13">
        <v>1</v>
      </c>
      <c r="B213" s="32"/>
      <c r="C213" s="89"/>
      <c r="D213" s="89"/>
      <c r="E213" s="27" t="s">
        <v>19</v>
      </c>
      <c r="F213" s="27"/>
      <c r="G213" s="27">
        <f t="shared" ref="G213:G225" si="672">H213+I213+J213</f>
        <v>11687413.710000001</v>
      </c>
      <c r="H213" s="27">
        <v>5247643.43</v>
      </c>
      <c r="I213" s="27">
        <v>6439770.2800000003</v>
      </c>
      <c r="J213" s="27"/>
      <c r="K213" s="27"/>
      <c r="L213" s="27">
        <v>232724315.02000001</v>
      </c>
      <c r="M213" s="27">
        <v>185359234.74000001</v>
      </c>
      <c r="N213" s="27"/>
      <c r="O213" s="27"/>
      <c r="P213" s="27">
        <f t="shared" ref="P213" si="673">O213+L213+K213+G213+F213</f>
        <v>244411728.73000002</v>
      </c>
      <c r="Q213" s="27"/>
      <c r="R213" s="27">
        <f t="shared" ref="R213:R225" si="674">S213+T213+U213</f>
        <v>244581.40000000002</v>
      </c>
      <c r="S213" s="27">
        <v>142266.64000000001</v>
      </c>
      <c r="T213" s="27">
        <v>102314.76</v>
      </c>
      <c r="U213" s="27"/>
      <c r="V213" s="27"/>
      <c r="W213" s="27">
        <v>5033970.2510000002</v>
      </c>
      <c r="X213" s="27">
        <v>4720523.8</v>
      </c>
      <c r="Y213" s="27"/>
      <c r="Z213" s="27"/>
      <c r="AA213" s="27">
        <f t="shared" ref="AA213" si="675">Z213+W213+V213+R213+Q213</f>
        <v>5278551.6510000005</v>
      </c>
      <c r="AB213" s="27"/>
      <c r="AC213" s="27">
        <f t="shared" ref="AC213:AC225" si="676">AD213+AE213+AF213</f>
        <v>4953727.08</v>
      </c>
      <c r="AD213" s="27">
        <v>2102677.23</v>
      </c>
      <c r="AE213" s="27">
        <v>2851049.85</v>
      </c>
      <c r="AF213" s="27"/>
      <c r="AG213" s="27"/>
      <c r="AH213" s="27">
        <v>115781314.79000001</v>
      </c>
      <c r="AI213" s="27">
        <v>91578161.810000002</v>
      </c>
      <c r="AJ213" s="27"/>
      <c r="AK213" s="27"/>
      <c r="AL213" s="27">
        <f t="shared" ref="AL213" si="677">AK213+AH213+AG213+AC213+AB213</f>
        <v>120735041.87</v>
      </c>
      <c r="AM213" s="27"/>
      <c r="AN213" s="27">
        <f t="shared" ref="AN213:AN225" si="678">AO213+AP213+AQ213</f>
        <v>1766698.72</v>
      </c>
      <c r="AO213" s="27">
        <v>807597.52</v>
      </c>
      <c r="AP213" s="27">
        <v>959101.2</v>
      </c>
      <c r="AQ213" s="27"/>
      <c r="AR213" s="27"/>
      <c r="AS213" s="27">
        <v>33688877.549999997</v>
      </c>
      <c r="AT213" s="27">
        <v>33043666.629999999</v>
      </c>
      <c r="AU213" s="27"/>
      <c r="AV213" s="27"/>
      <c r="AW213" s="27">
        <f t="shared" ref="AW213" si="679">AV213+AS213+AR213+AN213+AM213</f>
        <v>35455576.269999996</v>
      </c>
      <c r="AX213" s="28">
        <f t="shared" si="641"/>
        <v>0</v>
      </c>
      <c r="AY213" s="29">
        <f t="shared" si="642"/>
        <v>18652420.91</v>
      </c>
      <c r="AZ213" s="29">
        <f t="shared" si="643"/>
        <v>8300184.8200000003</v>
      </c>
      <c r="BA213" s="29">
        <f t="shared" si="644"/>
        <v>10352236.09</v>
      </c>
      <c r="BB213" s="29">
        <f t="shared" si="645"/>
        <v>0</v>
      </c>
      <c r="BC213" s="29">
        <f t="shared" si="646"/>
        <v>0</v>
      </c>
      <c r="BD213" s="29">
        <f t="shared" si="647"/>
        <v>387228477.611</v>
      </c>
      <c r="BE213" s="29">
        <f t="shared" si="648"/>
        <v>314701586.98000002</v>
      </c>
      <c r="BF213" s="29">
        <f t="shared" si="649"/>
        <v>0</v>
      </c>
      <c r="BG213" s="29">
        <f t="shared" si="650"/>
        <v>0</v>
      </c>
      <c r="BH213" s="30">
        <f t="shared" si="655"/>
        <v>405880898.52100003</v>
      </c>
    </row>
    <row r="214" spans="1:60" s="25" customFormat="1" ht="25.2" customHeight="1" x14ac:dyDescent="0.25">
      <c r="A214" s="13">
        <v>1</v>
      </c>
      <c r="B214" s="20" t="s">
        <v>177</v>
      </c>
      <c r="C214" s="88">
        <v>108</v>
      </c>
      <c r="D214" s="88" t="s">
        <v>178</v>
      </c>
      <c r="E214" s="21" t="s">
        <v>18</v>
      </c>
      <c r="F214" s="21"/>
      <c r="G214" s="21"/>
      <c r="H214" s="21">
        <v>2588</v>
      </c>
      <c r="I214" s="21"/>
      <c r="J214" s="21"/>
      <c r="K214" s="21"/>
      <c r="L214" s="21">
        <v>134</v>
      </c>
      <c r="M214" s="21"/>
      <c r="N214" s="21"/>
      <c r="O214" s="21">
        <v>144</v>
      </c>
      <c r="P214" s="21"/>
      <c r="Q214" s="21"/>
      <c r="R214" s="21"/>
      <c r="S214" s="21">
        <v>108</v>
      </c>
      <c r="T214" s="21"/>
      <c r="U214" s="21"/>
      <c r="V214" s="21"/>
      <c r="W214" s="21">
        <v>8</v>
      </c>
      <c r="X214" s="21"/>
      <c r="Y214" s="21"/>
      <c r="Z214" s="21">
        <v>8</v>
      </c>
      <c r="AA214" s="21"/>
      <c r="AB214" s="21"/>
      <c r="AC214" s="21"/>
      <c r="AD214" s="21">
        <v>592</v>
      </c>
      <c r="AE214" s="21"/>
      <c r="AF214" s="21"/>
      <c r="AG214" s="21"/>
      <c r="AH214" s="21">
        <v>40</v>
      </c>
      <c r="AI214" s="21"/>
      <c r="AJ214" s="21"/>
      <c r="AK214" s="21">
        <v>50</v>
      </c>
      <c r="AL214" s="21"/>
      <c r="AM214" s="21"/>
      <c r="AN214" s="21"/>
      <c r="AO214" s="21">
        <v>562</v>
      </c>
      <c r="AP214" s="21"/>
      <c r="AQ214" s="21"/>
      <c r="AR214" s="21"/>
      <c r="AS214" s="21">
        <v>28</v>
      </c>
      <c r="AT214" s="21"/>
      <c r="AU214" s="21"/>
      <c r="AV214" s="21">
        <v>8</v>
      </c>
      <c r="AW214" s="21"/>
      <c r="AX214" s="22">
        <f t="shared" si="641"/>
        <v>0</v>
      </c>
      <c r="AY214" s="23">
        <f t="shared" si="642"/>
        <v>0</v>
      </c>
      <c r="AZ214" s="23">
        <f t="shared" si="643"/>
        <v>3850</v>
      </c>
      <c r="BA214" s="23">
        <f t="shared" si="644"/>
        <v>0</v>
      </c>
      <c r="BB214" s="23">
        <f t="shared" si="645"/>
        <v>0</v>
      </c>
      <c r="BC214" s="23">
        <f t="shared" si="646"/>
        <v>0</v>
      </c>
      <c r="BD214" s="23">
        <f t="shared" si="647"/>
        <v>210</v>
      </c>
      <c r="BE214" s="23">
        <f t="shared" si="648"/>
        <v>0</v>
      </c>
      <c r="BF214" s="23">
        <f t="shared" si="649"/>
        <v>0</v>
      </c>
      <c r="BG214" s="23">
        <f t="shared" si="650"/>
        <v>210</v>
      </c>
      <c r="BH214" s="24"/>
    </row>
    <row r="215" spans="1:60" s="33" customFormat="1" ht="30" customHeight="1" x14ac:dyDescent="0.25">
      <c r="A215" s="13">
        <v>1</v>
      </c>
      <c r="B215" s="32"/>
      <c r="C215" s="89"/>
      <c r="D215" s="89"/>
      <c r="E215" s="27" t="s">
        <v>19</v>
      </c>
      <c r="F215" s="27"/>
      <c r="G215" s="27">
        <f t="shared" si="672"/>
        <v>1529423.28</v>
      </c>
      <c r="H215" s="27">
        <v>1529423.28</v>
      </c>
      <c r="I215" s="27"/>
      <c r="J215" s="27"/>
      <c r="K215" s="27"/>
      <c r="L215" s="27">
        <v>5590830.3300000001</v>
      </c>
      <c r="M215" s="27"/>
      <c r="N215" s="27"/>
      <c r="O215" s="27">
        <v>2969789.19</v>
      </c>
      <c r="P215" s="27">
        <f t="shared" ref="P215" si="680">O215+L215+K215+G215+F215</f>
        <v>10090042.799999999</v>
      </c>
      <c r="Q215" s="27"/>
      <c r="R215" s="27">
        <f t="shared" si="674"/>
        <v>63725.97</v>
      </c>
      <c r="S215" s="27">
        <v>63725.97</v>
      </c>
      <c r="T215" s="27"/>
      <c r="U215" s="27"/>
      <c r="V215" s="27"/>
      <c r="W215" s="27">
        <v>355537.7</v>
      </c>
      <c r="X215" s="27"/>
      <c r="Y215" s="27"/>
      <c r="Z215" s="27">
        <v>212761.02</v>
      </c>
      <c r="AA215" s="27">
        <f t="shared" ref="AA215" si="681">Z215+W215+V215+R215+Q215</f>
        <v>632024.68999999994</v>
      </c>
      <c r="AB215" s="27"/>
      <c r="AC215" s="27">
        <f t="shared" si="676"/>
        <v>350492.84</v>
      </c>
      <c r="AD215" s="27">
        <v>350492.84</v>
      </c>
      <c r="AE215" s="27"/>
      <c r="AF215" s="27"/>
      <c r="AG215" s="27"/>
      <c r="AH215" s="27">
        <v>1671027.19</v>
      </c>
      <c r="AI215" s="27"/>
      <c r="AJ215" s="27"/>
      <c r="AK215" s="27">
        <v>1072670.1299999999</v>
      </c>
      <c r="AL215" s="27">
        <f t="shared" ref="AL215" si="682">AK215+AH215+AG215+AC215+AB215</f>
        <v>3094190.1599999997</v>
      </c>
      <c r="AM215" s="27"/>
      <c r="AN215" s="27">
        <f t="shared" si="678"/>
        <v>332285.42</v>
      </c>
      <c r="AO215" s="27">
        <v>332285.42</v>
      </c>
      <c r="AP215" s="27"/>
      <c r="AQ215" s="27"/>
      <c r="AR215" s="27"/>
      <c r="AS215" s="27">
        <v>1271047.28</v>
      </c>
      <c r="AT215" s="27"/>
      <c r="AU215" s="27"/>
      <c r="AV215" s="27">
        <v>177300.85</v>
      </c>
      <c r="AW215" s="27">
        <f t="shared" ref="AW215" si="683">AV215+AS215+AR215+AN215+AM215</f>
        <v>1780633.55</v>
      </c>
      <c r="AX215" s="28">
        <f t="shared" si="641"/>
        <v>0</v>
      </c>
      <c r="AY215" s="29">
        <f t="shared" si="642"/>
        <v>2275927.5099999998</v>
      </c>
      <c r="AZ215" s="29">
        <f t="shared" si="643"/>
        <v>2275927.5099999998</v>
      </c>
      <c r="BA215" s="29">
        <f t="shared" si="644"/>
        <v>0</v>
      </c>
      <c r="BB215" s="29">
        <f t="shared" si="645"/>
        <v>0</v>
      </c>
      <c r="BC215" s="29">
        <f t="shared" si="646"/>
        <v>0</v>
      </c>
      <c r="BD215" s="29">
        <f t="shared" si="647"/>
        <v>8888442.5</v>
      </c>
      <c r="BE215" s="29">
        <f t="shared" si="648"/>
        <v>0</v>
      </c>
      <c r="BF215" s="29">
        <f t="shared" si="649"/>
        <v>0</v>
      </c>
      <c r="BG215" s="29">
        <f t="shared" si="650"/>
        <v>4432521.1899999995</v>
      </c>
      <c r="BH215" s="30">
        <f t="shared" si="655"/>
        <v>15596891.199999999</v>
      </c>
    </row>
    <row r="216" spans="1:60" s="25" customFormat="1" ht="29.25" customHeight="1" x14ac:dyDescent="0.25">
      <c r="A216" s="13">
        <v>1</v>
      </c>
      <c r="B216" s="20" t="s">
        <v>179</v>
      </c>
      <c r="C216" s="88">
        <v>109</v>
      </c>
      <c r="D216" s="88" t="s">
        <v>180</v>
      </c>
      <c r="E216" s="21" t="s">
        <v>18</v>
      </c>
      <c r="F216" s="21"/>
      <c r="G216" s="21"/>
      <c r="H216" s="21">
        <v>8669</v>
      </c>
      <c r="I216" s="21">
        <f>7313+798</f>
        <v>8111</v>
      </c>
      <c r="J216" s="21"/>
      <c r="K216" s="21"/>
      <c r="L216" s="21"/>
      <c r="M216" s="21"/>
      <c r="N216" s="21"/>
      <c r="O216" s="21">
        <v>82</v>
      </c>
      <c r="P216" s="21"/>
      <c r="Q216" s="21"/>
      <c r="R216" s="21"/>
      <c r="S216" s="21">
        <v>418</v>
      </c>
      <c r="T216" s="21">
        <f>300+44</f>
        <v>344</v>
      </c>
      <c r="U216" s="21"/>
      <c r="V216" s="21"/>
      <c r="W216" s="21"/>
      <c r="X216" s="21"/>
      <c r="Y216" s="21"/>
      <c r="Z216" s="21">
        <v>4</v>
      </c>
      <c r="AA216" s="21"/>
      <c r="AB216" s="21"/>
      <c r="AC216" s="21"/>
      <c r="AD216" s="21">
        <v>3096</v>
      </c>
      <c r="AE216" s="21">
        <f>2324+287</f>
        <v>2611</v>
      </c>
      <c r="AF216" s="21"/>
      <c r="AG216" s="21"/>
      <c r="AH216" s="21"/>
      <c r="AI216" s="21"/>
      <c r="AJ216" s="21"/>
      <c r="AK216" s="21">
        <v>26</v>
      </c>
      <c r="AL216" s="21"/>
      <c r="AM216" s="21"/>
      <c r="AN216" s="21"/>
      <c r="AO216" s="21">
        <v>2218</v>
      </c>
      <c r="AP216" s="21">
        <f>2563+170</f>
        <v>2733</v>
      </c>
      <c r="AQ216" s="21"/>
      <c r="AR216" s="21"/>
      <c r="AS216" s="21"/>
      <c r="AT216" s="21"/>
      <c r="AU216" s="21"/>
      <c r="AV216" s="21">
        <v>28</v>
      </c>
      <c r="AW216" s="21"/>
      <c r="AX216" s="22">
        <f t="shared" si="641"/>
        <v>0</v>
      </c>
      <c r="AY216" s="23">
        <f t="shared" si="642"/>
        <v>0</v>
      </c>
      <c r="AZ216" s="23">
        <f t="shared" si="643"/>
        <v>14401</v>
      </c>
      <c r="BA216" s="23">
        <f t="shared" si="644"/>
        <v>13799</v>
      </c>
      <c r="BB216" s="23">
        <f t="shared" si="645"/>
        <v>0</v>
      </c>
      <c r="BC216" s="23">
        <f t="shared" si="646"/>
        <v>0</v>
      </c>
      <c r="BD216" s="23">
        <f t="shared" si="647"/>
        <v>0</v>
      </c>
      <c r="BE216" s="23">
        <f t="shared" si="648"/>
        <v>0</v>
      </c>
      <c r="BF216" s="23">
        <f t="shared" si="649"/>
        <v>0</v>
      </c>
      <c r="BG216" s="23">
        <f t="shared" si="650"/>
        <v>140</v>
      </c>
      <c r="BH216" s="24"/>
    </row>
    <row r="217" spans="1:60" s="33" customFormat="1" ht="21.75" customHeight="1" x14ac:dyDescent="0.25">
      <c r="A217" s="13">
        <v>1</v>
      </c>
      <c r="B217" s="32"/>
      <c r="C217" s="89"/>
      <c r="D217" s="89"/>
      <c r="E217" s="27" t="s">
        <v>19</v>
      </c>
      <c r="F217" s="27"/>
      <c r="G217" s="27">
        <f t="shared" si="672"/>
        <v>4535291.21</v>
      </c>
      <c r="H217" s="27">
        <v>2797161.7</v>
      </c>
      <c r="I217" s="27">
        <f>1376505+361624.51</f>
        <v>1738129.51</v>
      </c>
      <c r="J217" s="27"/>
      <c r="K217" s="27"/>
      <c r="L217" s="27"/>
      <c r="M217" s="27"/>
      <c r="N217" s="27"/>
      <c r="O217" s="27">
        <v>9431879.1799999997</v>
      </c>
      <c r="P217" s="27">
        <f t="shared" ref="P217" si="684">O217+L217+K217+G217+F217</f>
        <v>13967170.390000001</v>
      </c>
      <c r="Q217" s="27"/>
      <c r="R217" s="27">
        <f t="shared" si="674"/>
        <v>211243.8</v>
      </c>
      <c r="S217" s="27">
        <v>134746.99</v>
      </c>
      <c r="T217" s="27">
        <f>56472+20024.81</f>
        <v>76496.81</v>
      </c>
      <c r="U217" s="27"/>
      <c r="V217" s="27"/>
      <c r="W217" s="27"/>
      <c r="X217" s="27"/>
      <c r="Y217" s="27"/>
      <c r="Z217" s="27">
        <v>386948.89</v>
      </c>
      <c r="AA217" s="27">
        <f t="shared" ref="AA217" si="685">Z217+W217+V217+R217+Q217</f>
        <v>598192.68999999994</v>
      </c>
      <c r="AB217" s="27"/>
      <c r="AC217" s="27">
        <f t="shared" si="676"/>
        <v>1566805.5899999999</v>
      </c>
      <c r="AD217" s="27">
        <v>998986.32</v>
      </c>
      <c r="AE217" s="27">
        <f>437658+130161.27</f>
        <v>567819.27</v>
      </c>
      <c r="AF217" s="27"/>
      <c r="AG217" s="27"/>
      <c r="AH217" s="27"/>
      <c r="AI217" s="27"/>
      <c r="AJ217" s="27"/>
      <c r="AK217" s="27">
        <v>2998853.89</v>
      </c>
      <c r="AL217" s="27">
        <f t="shared" ref="AL217" si="686">AK217+AH217+AG217+AC217+AB217</f>
        <v>4565659.4800000004</v>
      </c>
      <c r="AM217" s="27"/>
      <c r="AN217" s="27">
        <f t="shared" si="678"/>
        <v>1275072.4100000001</v>
      </c>
      <c r="AO217" s="27">
        <v>715552.99</v>
      </c>
      <c r="AP217" s="27">
        <f>482365+77154.42</f>
        <v>559519.42000000004</v>
      </c>
      <c r="AQ217" s="27"/>
      <c r="AR217" s="27"/>
      <c r="AS217" s="27"/>
      <c r="AT217" s="27"/>
      <c r="AU217" s="27"/>
      <c r="AV217" s="27">
        <v>3305188.43</v>
      </c>
      <c r="AW217" s="27">
        <f t="shared" ref="AW217" si="687">AV217+AS217+AR217+AN217+AM217</f>
        <v>4580260.84</v>
      </c>
      <c r="AX217" s="28">
        <f t="shared" si="641"/>
        <v>0</v>
      </c>
      <c r="AY217" s="29">
        <f t="shared" si="642"/>
        <v>7588413.0099999998</v>
      </c>
      <c r="AZ217" s="29">
        <f t="shared" si="643"/>
        <v>4646448</v>
      </c>
      <c r="BA217" s="29">
        <f t="shared" si="644"/>
        <v>2941965.01</v>
      </c>
      <c r="BB217" s="29">
        <f t="shared" si="645"/>
        <v>0</v>
      </c>
      <c r="BC217" s="29">
        <f t="shared" si="646"/>
        <v>0</v>
      </c>
      <c r="BD217" s="29">
        <f t="shared" si="647"/>
        <v>0</v>
      </c>
      <c r="BE217" s="29">
        <f t="shared" si="648"/>
        <v>0</v>
      </c>
      <c r="BF217" s="29">
        <f t="shared" si="649"/>
        <v>0</v>
      </c>
      <c r="BG217" s="29">
        <f t="shared" si="650"/>
        <v>16122870.390000001</v>
      </c>
      <c r="BH217" s="30">
        <f t="shared" si="655"/>
        <v>23711283.399999999</v>
      </c>
    </row>
    <row r="218" spans="1:60" s="25" customFormat="1" ht="17.25" customHeight="1" x14ac:dyDescent="0.25">
      <c r="A218" s="13">
        <v>1</v>
      </c>
      <c r="B218" s="20" t="s">
        <v>181</v>
      </c>
      <c r="C218" s="88">
        <v>110</v>
      </c>
      <c r="D218" s="88" t="s">
        <v>182</v>
      </c>
      <c r="E218" s="21" t="s">
        <v>18</v>
      </c>
      <c r="F218" s="21"/>
      <c r="G218" s="21"/>
      <c r="H218" s="21"/>
      <c r="I218" s="21"/>
      <c r="J218" s="21"/>
      <c r="K218" s="21"/>
      <c r="L218" s="21">
        <v>262</v>
      </c>
      <c r="M218" s="21">
        <v>110</v>
      </c>
      <c r="N218" s="21"/>
      <c r="O218" s="21"/>
      <c r="P218" s="21"/>
      <c r="Q218" s="21"/>
      <c r="R218" s="21"/>
      <c r="S218" s="21"/>
      <c r="T218" s="21"/>
      <c r="U218" s="21"/>
      <c r="V218" s="21"/>
      <c r="W218" s="21">
        <v>6</v>
      </c>
      <c r="X218" s="21">
        <v>4</v>
      </c>
      <c r="Y218" s="21"/>
      <c r="Z218" s="21"/>
      <c r="AA218" s="21"/>
      <c r="AB218" s="21"/>
      <c r="AC218" s="21"/>
      <c r="AD218" s="21"/>
      <c r="AE218" s="21"/>
      <c r="AF218" s="21"/>
      <c r="AG218" s="21"/>
      <c r="AH218" s="21">
        <v>144</v>
      </c>
      <c r="AI218" s="21">
        <v>52</v>
      </c>
      <c r="AJ218" s="21"/>
      <c r="AK218" s="21"/>
      <c r="AL218" s="21"/>
      <c r="AM218" s="21"/>
      <c r="AN218" s="21"/>
      <c r="AO218" s="21"/>
      <c r="AP218" s="21"/>
      <c r="AQ218" s="21"/>
      <c r="AR218" s="21"/>
      <c r="AS218" s="21">
        <v>48</v>
      </c>
      <c r="AT218" s="21">
        <v>16</v>
      </c>
      <c r="AU218" s="21"/>
      <c r="AV218" s="21"/>
      <c r="AW218" s="21"/>
      <c r="AX218" s="22">
        <f t="shared" si="641"/>
        <v>0</v>
      </c>
      <c r="AY218" s="23">
        <f t="shared" si="642"/>
        <v>0</v>
      </c>
      <c r="AZ218" s="23">
        <f t="shared" si="643"/>
        <v>0</v>
      </c>
      <c r="BA218" s="23">
        <f t="shared" si="644"/>
        <v>0</v>
      </c>
      <c r="BB218" s="23">
        <f t="shared" si="645"/>
        <v>0</v>
      </c>
      <c r="BC218" s="23">
        <f t="shared" si="646"/>
        <v>0</v>
      </c>
      <c r="BD218" s="23">
        <f t="shared" si="647"/>
        <v>460</v>
      </c>
      <c r="BE218" s="23">
        <f t="shared" si="648"/>
        <v>182</v>
      </c>
      <c r="BF218" s="23">
        <f t="shared" si="649"/>
        <v>0</v>
      </c>
      <c r="BG218" s="23">
        <f t="shared" si="650"/>
        <v>0</v>
      </c>
      <c r="BH218" s="24"/>
    </row>
    <row r="219" spans="1:60" s="33" customFormat="1" ht="17.25" customHeight="1" x14ac:dyDescent="0.25">
      <c r="A219" s="13">
        <v>1</v>
      </c>
      <c r="B219" s="32"/>
      <c r="C219" s="89"/>
      <c r="D219" s="89"/>
      <c r="E219" s="27" t="s">
        <v>19</v>
      </c>
      <c r="F219" s="27"/>
      <c r="G219" s="27">
        <f t="shared" si="672"/>
        <v>0</v>
      </c>
      <c r="H219" s="27"/>
      <c r="I219" s="27"/>
      <c r="J219" s="27"/>
      <c r="K219" s="27"/>
      <c r="L219" s="27">
        <v>28628283.75</v>
      </c>
      <c r="M219" s="27">
        <v>11868538.630000001</v>
      </c>
      <c r="N219" s="27"/>
      <c r="O219" s="27"/>
      <c r="P219" s="27">
        <f t="shared" ref="P219" si="688">O219+L219+K219+G219+F219</f>
        <v>28628283.75</v>
      </c>
      <c r="Q219" s="27"/>
      <c r="R219" s="27">
        <f t="shared" si="674"/>
        <v>0</v>
      </c>
      <c r="S219" s="27"/>
      <c r="T219" s="27"/>
      <c r="U219" s="27"/>
      <c r="V219" s="27"/>
      <c r="W219" s="27">
        <v>413848.91</v>
      </c>
      <c r="X219" s="27">
        <v>240172.79</v>
      </c>
      <c r="Y219" s="27"/>
      <c r="Z219" s="27"/>
      <c r="AA219" s="27">
        <f t="shared" ref="AA219" si="689">Z219+W219+V219+R219+Q219</f>
        <v>413848.91</v>
      </c>
      <c r="AB219" s="27"/>
      <c r="AC219" s="27">
        <f t="shared" si="676"/>
        <v>0</v>
      </c>
      <c r="AD219" s="27"/>
      <c r="AE219" s="27"/>
      <c r="AF219" s="27"/>
      <c r="AG219" s="27"/>
      <c r="AH219" s="27">
        <v>14458708.48</v>
      </c>
      <c r="AI219" s="27">
        <v>6064362.9100000001</v>
      </c>
      <c r="AJ219" s="27"/>
      <c r="AK219" s="27"/>
      <c r="AL219" s="27">
        <f t="shared" ref="AL219" si="690">AK219+AH219+AG219+AC219+AB219</f>
        <v>14458708.48</v>
      </c>
      <c r="AM219" s="27"/>
      <c r="AN219" s="27">
        <f t="shared" si="678"/>
        <v>0</v>
      </c>
      <c r="AO219" s="27"/>
      <c r="AP219" s="27"/>
      <c r="AQ219" s="27"/>
      <c r="AR219" s="27"/>
      <c r="AS219" s="27">
        <v>5459577.1100000003</v>
      </c>
      <c r="AT219" s="27">
        <v>1841324.71</v>
      </c>
      <c r="AU219" s="27"/>
      <c r="AV219" s="27"/>
      <c r="AW219" s="27">
        <f t="shared" ref="AW219" si="691">AV219+AS219+AR219+AN219+AM219</f>
        <v>5459577.1100000003</v>
      </c>
      <c r="AX219" s="28">
        <f t="shared" si="641"/>
        <v>0</v>
      </c>
      <c r="AY219" s="29">
        <f t="shared" si="642"/>
        <v>0</v>
      </c>
      <c r="AZ219" s="29">
        <f t="shared" si="643"/>
        <v>0</v>
      </c>
      <c r="BA219" s="29">
        <f t="shared" si="644"/>
        <v>0</v>
      </c>
      <c r="BB219" s="29">
        <f t="shared" si="645"/>
        <v>0</v>
      </c>
      <c r="BC219" s="29">
        <f t="shared" si="646"/>
        <v>0</v>
      </c>
      <c r="BD219" s="29">
        <f t="shared" si="647"/>
        <v>48960418.25</v>
      </c>
      <c r="BE219" s="29">
        <f t="shared" si="648"/>
        <v>20014399.039999999</v>
      </c>
      <c r="BF219" s="29">
        <f t="shared" si="649"/>
        <v>0</v>
      </c>
      <c r="BG219" s="29">
        <f t="shared" si="650"/>
        <v>0</v>
      </c>
      <c r="BH219" s="30">
        <f t="shared" si="655"/>
        <v>48960418.25</v>
      </c>
    </row>
    <row r="220" spans="1:60" s="25" customFormat="1" ht="17.25" customHeight="1" x14ac:dyDescent="0.25">
      <c r="A220" s="13">
        <v>1</v>
      </c>
      <c r="B220" s="20" t="s">
        <v>183</v>
      </c>
      <c r="C220" s="88">
        <v>111</v>
      </c>
      <c r="D220" s="88" t="s">
        <v>184</v>
      </c>
      <c r="E220" s="21" t="s">
        <v>18</v>
      </c>
      <c r="F220" s="21"/>
      <c r="G220" s="21"/>
      <c r="H220" s="21"/>
      <c r="I220" s="21"/>
      <c r="J220" s="21"/>
      <c r="K220" s="21">
        <v>15352</v>
      </c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>
        <v>828</v>
      </c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>
        <v>2726</v>
      </c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>
        <v>1294</v>
      </c>
      <c r="AS220" s="21"/>
      <c r="AT220" s="21"/>
      <c r="AU220" s="21"/>
      <c r="AV220" s="21"/>
      <c r="AW220" s="21"/>
      <c r="AX220" s="22">
        <f t="shared" si="641"/>
        <v>0</v>
      </c>
      <c r="AY220" s="23">
        <f t="shared" si="642"/>
        <v>0</v>
      </c>
      <c r="AZ220" s="23">
        <f t="shared" si="643"/>
        <v>0</v>
      </c>
      <c r="BA220" s="23">
        <f t="shared" si="644"/>
        <v>0</v>
      </c>
      <c r="BB220" s="23">
        <f t="shared" si="645"/>
        <v>0</v>
      </c>
      <c r="BC220" s="23">
        <f t="shared" si="646"/>
        <v>20200</v>
      </c>
      <c r="BD220" s="23">
        <f t="shared" si="647"/>
        <v>0</v>
      </c>
      <c r="BE220" s="23">
        <f t="shared" si="648"/>
        <v>0</v>
      </c>
      <c r="BF220" s="23">
        <f t="shared" si="649"/>
        <v>0</v>
      </c>
      <c r="BG220" s="23">
        <f t="shared" si="650"/>
        <v>0</v>
      </c>
      <c r="BH220" s="24"/>
    </row>
    <row r="221" spans="1:60" s="33" customFormat="1" ht="17.25" customHeight="1" x14ac:dyDescent="0.25">
      <c r="A221" s="13">
        <v>1</v>
      </c>
      <c r="B221" s="32"/>
      <c r="C221" s="89"/>
      <c r="D221" s="89"/>
      <c r="E221" s="27" t="s">
        <v>19</v>
      </c>
      <c r="F221" s="27"/>
      <c r="G221" s="27">
        <f t="shared" si="672"/>
        <v>0</v>
      </c>
      <c r="H221" s="27"/>
      <c r="I221" s="27"/>
      <c r="J221" s="27"/>
      <c r="K221" s="27">
        <v>102663843.04000001</v>
      </c>
      <c r="L221" s="27"/>
      <c r="M221" s="27"/>
      <c r="N221" s="27"/>
      <c r="O221" s="27"/>
      <c r="P221" s="27">
        <f t="shared" ref="P221" si="692">O221+L221+K221+G221+F221</f>
        <v>102663843.04000001</v>
      </c>
      <c r="Q221" s="27"/>
      <c r="R221" s="27">
        <f t="shared" si="674"/>
        <v>0</v>
      </c>
      <c r="S221" s="27"/>
      <c r="T221" s="27"/>
      <c r="U221" s="27"/>
      <c r="V221" s="27">
        <v>5538444.1600000001</v>
      </c>
      <c r="W221" s="27"/>
      <c r="X221" s="27"/>
      <c r="Y221" s="27"/>
      <c r="Z221" s="27"/>
      <c r="AA221" s="27">
        <f t="shared" ref="AA221" si="693">Z221+W221+V221+R221+Q221</f>
        <v>5538444.1600000001</v>
      </c>
      <c r="AB221" s="27"/>
      <c r="AC221" s="27">
        <f t="shared" si="676"/>
        <v>0</v>
      </c>
      <c r="AD221" s="27"/>
      <c r="AE221" s="27"/>
      <c r="AF221" s="27"/>
      <c r="AG221" s="27">
        <v>18236340.539999999</v>
      </c>
      <c r="AH221" s="27"/>
      <c r="AI221" s="27"/>
      <c r="AJ221" s="27"/>
      <c r="AK221" s="27"/>
      <c r="AL221" s="27">
        <f t="shared" ref="AL221" si="694">AK221+AH221+AG221+AC221+AB221</f>
        <v>18236340.539999999</v>
      </c>
      <c r="AM221" s="27"/>
      <c r="AN221" s="27">
        <f t="shared" si="678"/>
        <v>0</v>
      </c>
      <c r="AO221" s="27"/>
      <c r="AP221" s="27"/>
      <c r="AQ221" s="27"/>
      <c r="AR221" s="27">
        <v>8645376.2599999998</v>
      </c>
      <c r="AS221" s="27"/>
      <c r="AT221" s="27"/>
      <c r="AU221" s="27"/>
      <c r="AV221" s="27"/>
      <c r="AW221" s="27">
        <f t="shared" ref="AW221" si="695">AV221+AS221+AR221+AN221+AM221</f>
        <v>8645376.2599999998</v>
      </c>
      <c r="AX221" s="28">
        <f t="shared" si="641"/>
        <v>0</v>
      </c>
      <c r="AY221" s="29">
        <f t="shared" si="642"/>
        <v>0</v>
      </c>
      <c r="AZ221" s="29">
        <f t="shared" si="643"/>
        <v>0</v>
      </c>
      <c r="BA221" s="29">
        <f t="shared" si="644"/>
        <v>0</v>
      </c>
      <c r="BB221" s="29">
        <f t="shared" si="645"/>
        <v>0</v>
      </c>
      <c r="BC221" s="29">
        <f t="shared" si="646"/>
        <v>135084004</v>
      </c>
      <c r="BD221" s="29">
        <f t="shared" si="647"/>
        <v>0</v>
      </c>
      <c r="BE221" s="29">
        <f t="shared" si="648"/>
        <v>0</v>
      </c>
      <c r="BF221" s="29">
        <f t="shared" si="649"/>
        <v>0</v>
      </c>
      <c r="BG221" s="29">
        <f t="shared" si="650"/>
        <v>0</v>
      </c>
      <c r="BH221" s="30">
        <f t="shared" si="655"/>
        <v>135084004</v>
      </c>
    </row>
    <row r="222" spans="1:60" s="25" customFormat="1" ht="18" customHeight="1" x14ac:dyDescent="0.25">
      <c r="A222" s="13">
        <v>1</v>
      </c>
      <c r="B222" s="20" t="s">
        <v>185</v>
      </c>
      <c r="C222" s="88">
        <v>112</v>
      </c>
      <c r="D222" s="88" t="s">
        <v>186</v>
      </c>
      <c r="E222" s="21" t="s">
        <v>18</v>
      </c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2">
        <f t="shared" si="641"/>
        <v>0</v>
      </c>
      <c r="AY222" s="23">
        <f t="shared" si="642"/>
        <v>0</v>
      </c>
      <c r="AZ222" s="23">
        <f t="shared" si="643"/>
        <v>0</v>
      </c>
      <c r="BA222" s="23">
        <f t="shared" si="644"/>
        <v>0</v>
      </c>
      <c r="BB222" s="23">
        <f t="shared" si="645"/>
        <v>0</v>
      </c>
      <c r="BC222" s="23">
        <f t="shared" si="646"/>
        <v>0</v>
      </c>
      <c r="BD222" s="23">
        <f t="shared" si="647"/>
        <v>0</v>
      </c>
      <c r="BE222" s="23">
        <f t="shared" si="648"/>
        <v>0</v>
      </c>
      <c r="BF222" s="23">
        <f t="shared" si="649"/>
        <v>0</v>
      </c>
      <c r="BG222" s="23">
        <f t="shared" si="650"/>
        <v>0</v>
      </c>
      <c r="BH222" s="24"/>
    </row>
    <row r="223" spans="1:60" s="33" customFormat="1" ht="16.95" customHeight="1" x14ac:dyDescent="0.25">
      <c r="A223" s="13">
        <v>1</v>
      </c>
      <c r="B223" s="32"/>
      <c r="C223" s="89"/>
      <c r="D223" s="89"/>
      <c r="E223" s="27" t="s">
        <v>19</v>
      </c>
      <c r="F223" s="27"/>
      <c r="G223" s="27">
        <f t="shared" si="672"/>
        <v>0</v>
      </c>
      <c r="H223" s="27"/>
      <c r="I223" s="27"/>
      <c r="J223" s="27"/>
      <c r="K223" s="27"/>
      <c r="L223" s="27"/>
      <c r="M223" s="27"/>
      <c r="N223" s="27"/>
      <c r="O223" s="27"/>
      <c r="P223" s="27">
        <f t="shared" ref="P223" si="696">O223+L223+K223+G223+F223</f>
        <v>0</v>
      </c>
      <c r="Q223" s="27"/>
      <c r="R223" s="27">
        <f t="shared" si="674"/>
        <v>0</v>
      </c>
      <c r="S223" s="27"/>
      <c r="T223" s="27"/>
      <c r="U223" s="27"/>
      <c r="V223" s="27"/>
      <c r="W223" s="27"/>
      <c r="X223" s="27"/>
      <c r="Y223" s="27"/>
      <c r="Z223" s="27"/>
      <c r="AA223" s="27">
        <f t="shared" ref="AA223" si="697">Z223+W223+V223+R223+Q223</f>
        <v>0</v>
      </c>
      <c r="AB223" s="27"/>
      <c r="AC223" s="27">
        <f t="shared" si="676"/>
        <v>0</v>
      </c>
      <c r="AD223" s="27"/>
      <c r="AE223" s="27"/>
      <c r="AF223" s="27"/>
      <c r="AG223" s="27"/>
      <c r="AH223" s="27"/>
      <c r="AI223" s="27"/>
      <c r="AJ223" s="27"/>
      <c r="AK223" s="27"/>
      <c r="AL223" s="27">
        <f t="shared" ref="AL223" si="698">AK223+AH223+AG223+AC223+AB223</f>
        <v>0</v>
      </c>
      <c r="AM223" s="27"/>
      <c r="AN223" s="27">
        <f t="shared" si="678"/>
        <v>0</v>
      </c>
      <c r="AO223" s="27"/>
      <c r="AP223" s="27"/>
      <c r="AQ223" s="27"/>
      <c r="AR223" s="27"/>
      <c r="AS223" s="27"/>
      <c r="AT223" s="27"/>
      <c r="AU223" s="27"/>
      <c r="AV223" s="27"/>
      <c r="AW223" s="27">
        <f t="shared" ref="AW223" si="699">AV223+AS223+AR223+AN223+AM223</f>
        <v>0</v>
      </c>
      <c r="AX223" s="28">
        <f t="shared" si="641"/>
        <v>0</v>
      </c>
      <c r="AY223" s="29">
        <f t="shared" si="642"/>
        <v>0</v>
      </c>
      <c r="AZ223" s="29">
        <f t="shared" si="643"/>
        <v>0</v>
      </c>
      <c r="BA223" s="29">
        <f t="shared" si="644"/>
        <v>0</v>
      </c>
      <c r="BB223" s="29">
        <f t="shared" si="645"/>
        <v>0</v>
      </c>
      <c r="BC223" s="29">
        <f t="shared" si="646"/>
        <v>0</v>
      </c>
      <c r="BD223" s="29">
        <f t="shared" si="647"/>
        <v>0</v>
      </c>
      <c r="BE223" s="29">
        <f t="shared" si="648"/>
        <v>0</v>
      </c>
      <c r="BF223" s="29">
        <f t="shared" si="649"/>
        <v>0</v>
      </c>
      <c r="BG223" s="29">
        <f t="shared" si="650"/>
        <v>0</v>
      </c>
      <c r="BH223" s="30">
        <f t="shared" si="655"/>
        <v>0</v>
      </c>
    </row>
    <row r="224" spans="1:60" s="25" customFormat="1" ht="17.25" customHeight="1" x14ac:dyDescent="0.25">
      <c r="A224" s="13">
        <v>1</v>
      </c>
      <c r="B224" s="20" t="s">
        <v>187</v>
      </c>
      <c r="C224" s="88">
        <v>113</v>
      </c>
      <c r="D224" s="88" t="s">
        <v>188</v>
      </c>
      <c r="E224" s="21" t="s">
        <v>18</v>
      </c>
      <c r="F224" s="21"/>
      <c r="G224" s="21"/>
      <c r="H224" s="21">
        <v>2544</v>
      </c>
      <c r="I224" s="21">
        <v>16580</v>
      </c>
      <c r="J224" s="21"/>
      <c r="K224" s="21"/>
      <c r="L224" s="21">
        <v>1030</v>
      </c>
      <c r="M224" s="21">
        <v>48</v>
      </c>
      <c r="N224" s="21"/>
      <c r="O224" s="21">
        <v>652</v>
      </c>
      <c r="P224" s="21"/>
      <c r="Q224" s="21"/>
      <c r="R224" s="21"/>
      <c r="S224" s="21">
        <v>92</v>
      </c>
      <c r="T224" s="21">
        <v>468</v>
      </c>
      <c r="U224" s="21"/>
      <c r="V224" s="21"/>
      <c r="W224" s="21">
        <v>14</v>
      </c>
      <c r="X224" s="21">
        <v>4</v>
      </c>
      <c r="Y224" s="21"/>
      <c r="Z224" s="21">
        <v>20</v>
      </c>
      <c r="AA224" s="21"/>
      <c r="AB224" s="21"/>
      <c r="AC224" s="21"/>
      <c r="AD224" s="21">
        <v>940</v>
      </c>
      <c r="AE224" s="21">
        <v>7674</v>
      </c>
      <c r="AF224" s="21"/>
      <c r="AG224" s="21"/>
      <c r="AH224" s="21">
        <v>426</v>
      </c>
      <c r="AI224" s="21">
        <v>16</v>
      </c>
      <c r="AJ224" s="21"/>
      <c r="AK224" s="21">
        <v>426</v>
      </c>
      <c r="AL224" s="21"/>
      <c r="AM224" s="21"/>
      <c r="AN224" s="21"/>
      <c r="AO224" s="21">
        <v>424</v>
      </c>
      <c r="AP224" s="21">
        <v>2778</v>
      </c>
      <c r="AQ224" s="21"/>
      <c r="AR224" s="21"/>
      <c r="AS224" s="21">
        <v>130</v>
      </c>
      <c r="AT224" s="21">
        <v>8</v>
      </c>
      <c r="AU224" s="21"/>
      <c r="AV224" s="21">
        <v>138</v>
      </c>
      <c r="AW224" s="21"/>
      <c r="AX224" s="22">
        <f t="shared" si="641"/>
        <v>0</v>
      </c>
      <c r="AY224" s="23">
        <f t="shared" si="642"/>
        <v>0</v>
      </c>
      <c r="AZ224" s="23">
        <f t="shared" si="643"/>
        <v>4000</v>
      </c>
      <c r="BA224" s="23">
        <f t="shared" si="644"/>
        <v>27500</v>
      </c>
      <c r="BB224" s="23">
        <f t="shared" si="645"/>
        <v>0</v>
      </c>
      <c r="BC224" s="23">
        <f t="shared" si="646"/>
        <v>0</v>
      </c>
      <c r="BD224" s="23">
        <f t="shared" si="647"/>
        <v>1600</v>
      </c>
      <c r="BE224" s="23">
        <f t="shared" si="648"/>
        <v>76</v>
      </c>
      <c r="BF224" s="23">
        <f t="shared" si="649"/>
        <v>0</v>
      </c>
      <c r="BG224" s="23">
        <f t="shared" si="650"/>
        <v>1236</v>
      </c>
      <c r="BH224" s="24"/>
    </row>
    <row r="225" spans="1:60" s="33" customFormat="1" ht="17.25" customHeight="1" x14ac:dyDescent="0.25">
      <c r="A225" s="13">
        <v>1</v>
      </c>
      <c r="B225" s="32"/>
      <c r="C225" s="89"/>
      <c r="D225" s="89"/>
      <c r="E225" s="27" t="s">
        <v>19</v>
      </c>
      <c r="F225" s="27"/>
      <c r="G225" s="27">
        <f t="shared" si="672"/>
        <v>28967822.100000001</v>
      </c>
      <c r="H225" s="27">
        <v>1503885.6</v>
      </c>
      <c r="I225" s="27">
        <v>27463936.5</v>
      </c>
      <c r="J225" s="27"/>
      <c r="K225" s="27"/>
      <c r="L225" s="27">
        <v>52109081.329999998</v>
      </c>
      <c r="M225" s="27">
        <v>5321227.38</v>
      </c>
      <c r="N225" s="27"/>
      <c r="O225" s="27">
        <v>21041326.190000001</v>
      </c>
      <c r="P225" s="27">
        <f t="shared" ref="P225" si="700">O225+L225+K225+G225+F225</f>
        <v>102118229.62</v>
      </c>
      <c r="Q225" s="27"/>
      <c r="R225" s="27">
        <f t="shared" si="674"/>
        <v>828659.3</v>
      </c>
      <c r="S225" s="27">
        <v>54385.8</v>
      </c>
      <c r="T225" s="27">
        <v>774273.5</v>
      </c>
      <c r="U225" s="27"/>
      <c r="V225" s="27"/>
      <c r="W225" s="27">
        <v>588328.34</v>
      </c>
      <c r="X225" s="27">
        <v>256238.88</v>
      </c>
      <c r="Y225" s="27"/>
      <c r="Z225" s="27">
        <v>568684.49</v>
      </c>
      <c r="AA225" s="27">
        <f t="shared" ref="AA225" si="701">Z225+W225+V225+R225+Q225</f>
        <v>1985672.1300000001</v>
      </c>
      <c r="AB225" s="27"/>
      <c r="AC225" s="27">
        <f t="shared" si="676"/>
        <v>13262875.5</v>
      </c>
      <c r="AD225" s="27">
        <v>555681</v>
      </c>
      <c r="AE225" s="27">
        <v>12707194.5</v>
      </c>
      <c r="AF225" s="27"/>
      <c r="AG225" s="27"/>
      <c r="AH225" s="27">
        <v>23449086.600000001</v>
      </c>
      <c r="AI225" s="27">
        <v>1853461.22</v>
      </c>
      <c r="AJ225" s="27"/>
      <c r="AK225" s="27">
        <v>13485946.52</v>
      </c>
      <c r="AL225" s="27">
        <f t="shared" ref="AL225" si="702">AK225+AH225+AG225+AC225+AB225</f>
        <v>50197908.620000005</v>
      </c>
      <c r="AM225" s="27"/>
      <c r="AN225" s="27">
        <f t="shared" si="678"/>
        <v>4850743.0999999996</v>
      </c>
      <c r="AO225" s="27">
        <v>250647.6</v>
      </c>
      <c r="AP225" s="27">
        <v>4600095.5</v>
      </c>
      <c r="AQ225" s="27"/>
      <c r="AR225" s="27"/>
      <c r="AS225" s="27">
        <v>7900409.0999999996</v>
      </c>
      <c r="AT225" s="27">
        <v>1110368.47</v>
      </c>
      <c r="AU225" s="27"/>
      <c r="AV225" s="27">
        <v>5524363.6299999999</v>
      </c>
      <c r="AW225" s="27">
        <f t="shared" ref="AW225" si="703">AV225+AS225+AR225+AN225+AM225</f>
        <v>18275515.829999998</v>
      </c>
      <c r="AX225" s="28">
        <f t="shared" si="641"/>
        <v>0</v>
      </c>
      <c r="AY225" s="29">
        <f t="shared" si="642"/>
        <v>47910100</v>
      </c>
      <c r="AZ225" s="29">
        <f t="shared" si="643"/>
        <v>2364600</v>
      </c>
      <c r="BA225" s="29">
        <f t="shared" si="644"/>
        <v>45545500</v>
      </c>
      <c r="BB225" s="29">
        <f t="shared" si="645"/>
        <v>0</v>
      </c>
      <c r="BC225" s="29">
        <f t="shared" si="646"/>
        <v>0</v>
      </c>
      <c r="BD225" s="29">
        <f t="shared" si="647"/>
        <v>84046905.370000005</v>
      </c>
      <c r="BE225" s="29">
        <f t="shared" si="648"/>
        <v>8541295.9499999993</v>
      </c>
      <c r="BF225" s="29">
        <f t="shared" si="649"/>
        <v>0</v>
      </c>
      <c r="BG225" s="29">
        <f t="shared" si="650"/>
        <v>40620320.829999998</v>
      </c>
      <c r="BH225" s="30">
        <f t="shared" si="655"/>
        <v>172577326.19999999</v>
      </c>
    </row>
    <row r="226" spans="1:60" s="46" customFormat="1" ht="17.399999999999999" customHeight="1" x14ac:dyDescent="0.25">
      <c r="A226" s="13">
        <v>1</v>
      </c>
      <c r="B226" s="45"/>
      <c r="C226" s="99"/>
      <c r="D226" s="99" t="s">
        <v>189</v>
      </c>
      <c r="E226" s="21" t="s">
        <v>18</v>
      </c>
      <c r="F226" s="72">
        <f>F194+F196</f>
        <v>8</v>
      </c>
      <c r="G226" s="37">
        <f>SUM(G224,G222,G220,G218,G216,G214,G212,G210,G208,G206,G204,G202,G200,G198,G196,G194,G192,G190)</f>
        <v>0</v>
      </c>
      <c r="H226" s="37">
        <f t="shared" ref="H226:AV226" si="704">SUM(H224,H222,H220,H218,H216,H214,H212,H210,H208,H206,H204,H202,H200,H198,H196,H194,H192,H190)</f>
        <v>360884</v>
      </c>
      <c r="I226" s="37">
        <f t="shared" si="704"/>
        <v>102593</v>
      </c>
      <c r="J226" s="37">
        <f t="shared" si="704"/>
        <v>65598</v>
      </c>
      <c r="K226" s="37">
        <f t="shared" si="704"/>
        <v>39700</v>
      </c>
      <c r="L226" s="37">
        <f t="shared" si="704"/>
        <v>45396</v>
      </c>
      <c r="M226" s="37">
        <f t="shared" si="704"/>
        <v>2972</v>
      </c>
      <c r="N226" s="37">
        <f t="shared" si="704"/>
        <v>204</v>
      </c>
      <c r="O226" s="37">
        <f t="shared" si="704"/>
        <v>10752</v>
      </c>
      <c r="P226" s="21"/>
      <c r="Q226" s="72">
        <f>Q194+Q196</f>
        <v>0</v>
      </c>
      <c r="R226" s="37">
        <f t="shared" si="704"/>
        <v>0</v>
      </c>
      <c r="S226" s="37">
        <f t="shared" si="704"/>
        <v>14834</v>
      </c>
      <c r="T226" s="37">
        <f t="shared" si="704"/>
        <v>3618</v>
      </c>
      <c r="U226" s="37">
        <f t="shared" si="704"/>
        <v>2815</v>
      </c>
      <c r="V226" s="37">
        <f t="shared" si="704"/>
        <v>1124</v>
      </c>
      <c r="W226" s="37">
        <f t="shared" si="704"/>
        <v>1676</v>
      </c>
      <c r="X226" s="37">
        <f t="shared" si="704"/>
        <v>92</v>
      </c>
      <c r="Y226" s="37">
        <f t="shared" si="704"/>
        <v>0</v>
      </c>
      <c r="Z226" s="37">
        <f t="shared" si="704"/>
        <v>434</v>
      </c>
      <c r="AA226" s="21"/>
      <c r="AB226" s="72">
        <f>AB194+AB196</f>
        <v>4</v>
      </c>
      <c r="AC226" s="37">
        <f t="shared" si="704"/>
        <v>0</v>
      </c>
      <c r="AD226" s="37">
        <f t="shared" si="704"/>
        <v>132518</v>
      </c>
      <c r="AE226" s="37">
        <f t="shared" si="704"/>
        <v>56085</v>
      </c>
      <c r="AF226" s="37">
        <f t="shared" si="704"/>
        <v>20639</v>
      </c>
      <c r="AG226" s="37">
        <f t="shared" si="704"/>
        <v>9953</v>
      </c>
      <c r="AH226" s="37">
        <f t="shared" si="704"/>
        <v>15156</v>
      </c>
      <c r="AI226" s="37">
        <f t="shared" si="704"/>
        <v>1198</v>
      </c>
      <c r="AJ226" s="37">
        <f t="shared" si="704"/>
        <v>64</v>
      </c>
      <c r="AK226" s="37">
        <f t="shared" si="704"/>
        <v>5376</v>
      </c>
      <c r="AL226" s="21"/>
      <c r="AM226" s="37">
        <f t="shared" si="704"/>
        <v>4</v>
      </c>
      <c r="AN226" s="37">
        <f t="shared" si="704"/>
        <v>0</v>
      </c>
      <c r="AO226" s="37">
        <f t="shared" si="704"/>
        <v>68362</v>
      </c>
      <c r="AP226" s="37">
        <f t="shared" si="704"/>
        <v>20021.411764705881</v>
      </c>
      <c r="AQ226" s="37">
        <f t="shared" si="704"/>
        <v>14384</v>
      </c>
      <c r="AR226" s="37">
        <f t="shared" si="704"/>
        <v>6483</v>
      </c>
      <c r="AS226" s="37">
        <f t="shared" si="704"/>
        <v>8296</v>
      </c>
      <c r="AT226" s="37">
        <f t="shared" si="704"/>
        <v>612</v>
      </c>
      <c r="AU226" s="37">
        <f t="shared" si="704"/>
        <v>32</v>
      </c>
      <c r="AV226" s="37">
        <f t="shared" si="704"/>
        <v>2145</v>
      </c>
      <c r="AW226" s="21"/>
      <c r="AX226" s="37">
        <f t="shared" ref="AX226:BG226" si="705">SUM(AX224,AX222,AX220,AX218,AX216,AX214,AX212,AX210,AX208,AX206,AX204,AX202,AX200,AX198,AX196,AX194,AX192,AX190)</f>
        <v>16</v>
      </c>
      <c r="AY226" s="37">
        <f t="shared" si="705"/>
        <v>0</v>
      </c>
      <c r="AZ226" s="37">
        <f t="shared" si="705"/>
        <v>576598</v>
      </c>
      <c r="BA226" s="37">
        <f t="shared" si="705"/>
        <v>182317.41176470587</v>
      </c>
      <c r="BB226" s="37">
        <f t="shared" si="705"/>
        <v>103436</v>
      </c>
      <c r="BC226" s="37">
        <f t="shared" si="705"/>
        <v>57260</v>
      </c>
      <c r="BD226" s="37">
        <f t="shared" si="705"/>
        <v>70524</v>
      </c>
      <c r="BE226" s="37">
        <f t="shared" si="705"/>
        <v>4874</v>
      </c>
      <c r="BF226" s="37">
        <f t="shared" si="705"/>
        <v>300</v>
      </c>
      <c r="BG226" s="37">
        <f t="shared" si="705"/>
        <v>18707</v>
      </c>
      <c r="BH226" s="37">
        <f t="shared" ref="BH226" si="706">SUM(BH224,BH222,BH220,BH218,BH216,BH214,BH212,BH210,BH208,BH206,BH204,BH202,BH200,BH198,BH196,BH194,BH192,BH190)</f>
        <v>0</v>
      </c>
    </row>
    <row r="227" spans="1:60" s="48" customFormat="1" ht="20.25" customHeight="1" x14ac:dyDescent="0.25">
      <c r="A227" s="13">
        <v>1</v>
      </c>
      <c r="B227" s="47"/>
      <c r="C227" s="99"/>
      <c r="D227" s="99"/>
      <c r="E227" s="27" t="s">
        <v>19</v>
      </c>
      <c r="F227" s="40">
        <f>F195+F197</f>
        <v>25681.95</v>
      </c>
      <c r="G227" s="40">
        <f>SUM(G225,G223,G221,G219,G217,G215,G213,G211,G209,G207,G205,G203,G201,G199,G197,G195,G193,G191)</f>
        <v>690222300.65137994</v>
      </c>
      <c r="H227" s="40">
        <f t="shared" ref="H227:AV227" si="707">SUM(H225,H223,H221,H219,H217,H215,H213,H211,H209,H207,H205,H203,H201,H199,H197,H195,H193,H191)</f>
        <v>252419016.54344001</v>
      </c>
      <c r="I227" s="40">
        <f t="shared" si="707"/>
        <v>381318283.91794002</v>
      </c>
      <c r="J227" s="40">
        <f t="shared" si="707"/>
        <v>56485000.190000005</v>
      </c>
      <c r="K227" s="40">
        <f t="shared" si="707"/>
        <v>239815681.45000002</v>
      </c>
      <c r="L227" s="40">
        <f t="shared" si="707"/>
        <v>3239941778.1600003</v>
      </c>
      <c r="M227" s="40">
        <f t="shared" si="707"/>
        <v>584833710.51999998</v>
      </c>
      <c r="N227" s="40">
        <f t="shared" si="707"/>
        <v>9255177.8599999994</v>
      </c>
      <c r="O227" s="40">
        <f t="shared" si="707"/>
        <v>436076872.46000004</v>
      </c>
      <c r="P227" s="27">
        <f t="shared" ref="P227" si="708">O227+L227+K227+G227+F227</f>
        <v>4606082314.67138</v>
      </c>
      <c r="Q227" s="40">
        <f>Q195+Q197</f>
        <v>0</v>
      </c>
      <c r="R227" s="40">
        <f t="shared" si="707"/>
        <v>27406381.38208</v>
      </c>
      <c r="S227" s="40">
        <f t="shared" si="707"/>
        <v>9940144.9842399992</v>
      </c>
      <c r="T227" s="40">
        <f t="shared" si="707"/>
        <v>15101860.217839999</v>
      </c>
      <c r="U227" s="40">
        <f t="shared" si="707"/>
        <v>2364376.1799999997</v>
      </c>
      <c r="V227" s="40">
        <f t="shared" si="707"/>
        <v>7646077.2300000004</v>
      </c>
      <c r="W227" s="40">
        <f t="shared" si="707"/>
        <v>113144922.581</v>
      </c>
      <c r="X227" s="40">
        <f t="shared" si="707"/>
        <v>17464997.729999997</v>
      </c>
      <c r="Y227" s="40">
        <f t="shared" si="707"/>
        <v>0</v>
      </c>
      <c r="Z227" s="40">
        <f t="shared" si="707"/>
        <v>14750224.08</v>
      </c>
      <c r="AA227" s="27">
        <f t="shared" ref="AA227" si="709">Z227+W227+V227+R227+Q227</f>
        <v>162947605.27307999</v>
      </c>
      <c r="AB227" s="40">
        <f>AB195+AB197</f>
        <v>12840.98</v>
      </c>
      <c r="AC227" s="40">
        <f t="shared" si="707"/>
        <v>303604279.6455</v>
      </c>
      <c r="AD227" s="40">
        <f t="shared" si="707"/>
        <v>95808558.208160013</v>
      </c>
      <c r="AE227" s="40">
        <f t="shared" si="707"/>
        <v>190253545.18133998</v>
      </c>
      <c r="AF227" s="40">
        <f t="shared" si="707"/>
        <v>17542176.255999997</v>
      </c>
      <c r="AG227" s="40">
        <f t="shared" si="707"/>
        <v>62019985.269999996</v>
      </c>
      <c r="AH227" s="40">
        <f t="shared" si="707"/>
        <v>1155962031.78</v>
      </c>
      <c r="AI227" s="40">
        <f t="shared" si="707"/>
        <v>240439177.39999998</v>
      </c>
      <c r="AJ227" s="40">
        <f t="shared" si="707"/>
        <v>2947945.54</v>
      </c>
      <c r="AK227" s="40">
        <f t="shared" si="707"/>
        <v>208849140.57999998</v>
      </c>
      <c r="AL227" s="27">
        <f t="shared" ref="AL227" si="710">AK227+AH227+AG227+AC227+AB227</f>
        <v>1730448278.2554998</v>
      </c>
      <c r="AM227" s="40">
        <f t="shared" si="707"/>
        <v>12840.98</v>
      </c>
      <c r="AN227" s="40">
        <f t="shared" si="707"/>
        <v>130578107.68104</v>
      </c>
      <c r="AO227" s="40">
        <f t="shared" si="707"/>
        <v>48064873.494160011</v>
      </c>
      <c r="AP227" s="40">
        <f t="shared" si="707"/>
        <v>70435060.722880006</v>
      </c>
      <c r="AQ227" s="40">
        <f t="shared" si="707"/>
        <v>12078173.463999998</v>
      </c>
      <c r="AR227" s="40">
        <f t="shared" si="707"/>
        <v>38234972.590000004</v>
      </c>
      <c r="AS227" s="40">
        <f t="shared" si="707"/>
        <v>567839791.37</v>
      </c>
      <c r="AT227" s="40">
        <f t="shared" si="707"/>
        <v>116815886.77</v>
      </c>
      <c r="AU227" s="40">
        <f t="shared" si="707"/>
        <v>1508251.21</v>
      </c>
      <c r="AV227" s="40">
        <f t="shared" si="707"/>
        <v>84283048.760000005</v>
      </c>
      <c r="AW227" s="27">
        <f t="shared" ref="AW227" si="711">AV227+AS227+AR227+AN227+AM227</f>
        <v>820948761.3810401</v>
      </c>
      <c r="AX227" s="40">
        <f>SUM(AX225,AX223,AX221,AX219,AX217,AX215,AX213,AX211,AX209,AX207,AX205,AX203,AX201,AX199,AX197,AX195,AX193,AX191)</f>
        <v>51363.91</v>
      </c>
      <c r="AY227" s="40">
        <f t="shared" ref="AY227:BG227" si="712">SUM(AY225,AY223,AY221,AY219,AY217,AY215,AY213,AY211,AY209,AY207,AY205,AY203,AY201,AY199,AY197,AY195,AY193,AY191)</f>
        <v>1151811069.3599999</v>
      </c>
      <c r="AZ227" s="40">
        <f t="shared" si="712"/>
        <v>406232593.23000002</v>
      </c>
      <c r="BA227" s="40">
        <f t="shared" si="712"/>
        <v>657108750.03999984</v>
      </c>
      <c r="BB227" s="40">
        <f t="shared" si="712"/>
        <v>88469726.090000004</v>
      </c>
      <c r="BC227" s="40">
        <f t="shared" si="712"/>
        <v>347716716.53999996</v>
      </c>
      <c r="BD227" s="40">
        <f t="shared" si="712"/>
        <v>5076888523.8909998</v>
      </c>
      <c r="BE227" s="40">
        <f t="shared" si="712"/>
        <v>959553772.42000008</v>
      </c>
      <c r="BF227" s="40">
        <f t="shared" si="712"/>
        <v>13711374.609999999</v>
      </c>
      <c r="BG227" s="40">
        <f t="shared" si="712"/>
        <v>743959285.88</v>
      </c>
      <c r="BH227" s="40">
        <f t="shared" ref="BH227" si="713">SUM(BH225,BH223,BH221,BH219,BH217,BH215,BH213,BH211,BH209,BH207,BH205,BH203,BH201,BH199,BH197,BH195,BH193,BH191)</f>
        <v>7320426959.5809994</v>
      </c>
    </row>
    <row r="228" spans="1:60" s="46" customFormat="1" ht="16.2" customHeight="1" x14ac:dyDescent="0.25">
      <c r="A228" s="13">
        <v>1</v>
      </c>
      <c r="B228" s="20" t="s">
        <v>190</v>
      </c>
      <c r="C228" s="88">
        <v>114</v>
      </c>
      <c r="D228" s="88" t="s">
        <v>191</v>
      </c>
      <c r="E228" s="21" t="s">
        <v>18</v>
      </c>
      <c r="F228" s="37"/>
      <c r="G228" s="21"/>
      <c r="H228" s="37"/>
      <c r="I228" s="37"/>
      <c r="J228" s="37"/>
      <c r="K228" s="37"/>
      <c r="L228" s="37"/>
      <c r="M228" s="37"/>
      <c r="N228" s="37"/>
      <c r="O228" s="37">
        <v>4</v>
      </c>
      <c r="P228" s="21"/>
      <c r="Q228" s="37"/>
      <c r="R228" s="21"/>
      <c r="S228" s="37"/>
      <c r="T228" s="37"/>
      <c r="U228" s="37"/>
      <c r="V228" s="37"/>
      <c r="W228" s="37"/>
      <c r="X228" s="37"/>
      <c r="Y228" s="37"/>
      <c r="Z228" s="21"/>
      <c r="AA228" s="21"/>
      <c r="AB228" s="37"/>
      <c r="AC228" s="21"/>
      <c r="AD228" s="37"/>
      <c r="AE228" s="37"/>
      <c r="AF228" s="37"/>
      <c r="AG228" s="37"/>
      <c r="AH228" s="37"/>
      <c r="AI228" s="37"/>
      <c r="AJ228" s="37"/>
      <c r="AK228" s="37"/>
      <c r="AL228" s="21"/>
      <c r="AM228" s="37"/>
      <c r="AN228" s="21"/>
      <c r="AO228" s="37"/>
      <c r="AP228" s="37"/>
      <c r="AQ228" s="37"/>
      <c r="AR228" s="37"/>
      <c r="AS228" s="37"/>
      <c r="AT228" s="37"/>
      <c r="AU228" s="37"/>
      <c r="AV228" s="21"/>
      <c r="AW228" s="21"/>
      <c r="AX228" s="22">
        <f>AM228+AB228+Q228+F228</f>
        <v>0</v>
      </c>
      <c r="AY228" s="23">
        <f t="shared" si="642"/>
        <v>0</v>
      </c>
      <c r="AZ228" s="23">
        <f t="shared" si="643"/>
        <v>0</v>
      </c>
      <c r="BA228" s="23">
        <f t="shared" si="644"/>
        <v>0</v>
      </c>
      <c r="BB228" s="23">
        <f t="shared" si="645"/>
        <v>0</v>
      </c>
      <c r="BC228" s="23">
        <f t="shared" si="646"/>
        <v>0</v>
      </c>
      <c r="BD228" s="23">
        <f t="shared" si="647"/>
        <v>0</v>
      </c>
      <c r="BE228" s="23">
        <f t="shared" si="648"/>
        <v>0</v>
      </c>
      <c r="BF228" s="23">
        <f t="shared" si="649"/>
        <v>0</v>
      </c>
      <c r="BG228" s="23">
        <f t="shared" si="650"/>
        <v>4</v>
      </c>
      <c r="BH228" s="24"/>
    </row>
    <row r="229" spans="1:60" s="48" customFormat="1" ht="16.2" customHeight="1" x14ac:dyDescent="0.25">
      <c r="A229" s="13">
        <v>1</v>
      </c>
      <c r="B229" s="47"/>
      <c r="C229" s="89"/>
      <c r="D229" s="89"/>
      <c r="E229" s="27" t="s">
        <v>19</v>
      </c>
      <c r="F229" s="40"/>
      <c r="G229" s="27">
        <f t="shared" ref="G229:G231" si="714">H229+I229+J229</f>
        <v>0</v>
      </c>
      <c r="H229" s="40"/>
      <c r="I229" s="40"/>
      <c r="J229" s="40"/>
      <c r="K229" s="40"/>
      <c r="L229" s="40"/>
      <c r="M229" s="40"/>
      <c r="N229" s="40"/>
      <c r="O229" s="40">
        <v>340167.26</v>
      </c>
      <c r="P229" s="27">
        <f t="shared" ref="P229" si="715">O229+L229+K229+G229+F229</f>
        <v>340167.26</v>
      </c>
      <c r="Q229" s="40"/>
      <c r="R229" s="27">
        <f t="shared" ref="R229:R231" si="716">S229+T229+U229</f>
        <v>0</v>
      </c>
      <c r="S229" s="40"/>
      <c r="T229" s="40"/>
      <c r="U229" s="40"/>
      <c r="V229" s="40"/>
      <c r="W229" s="40"/>
      <c r="X229" s="40"/>
      <c r="Y229" s="40"/>
      <c r="Z229" s="27"/>
      <c r="AA229" s="27">
        <f t="shared" ref="AA229" si="717">Z229+W229+V229+R229+Q229</f>
        <v>0</v>
      </c>
      <c r="AB229" s="40"/>
      <c r="AC229" s="27">
        <f t="shared" ref="AC229:AC231" si="718">AD229+AE229+AF229</f>
        <v>0</v>
      </c>
      <c r="AD229" s="40"/>
      <c r="AE229" s="40"/>
      <c r="AF229" s="40"/>
      <c r="AG229" s="40"/>
      <c r="AH229" s="40"/>
      <c r="AI229" s="40"/>
      <c r="AJ229" s="40"/>
      <c r="AK229" s="40"/>
      <c r="AL229" s="27">
        <f t="shared" ref="AL229" si="719">AK229+AH229+AG229+AC229+AB229</f>
        <v>0</v>
      </c>
      <c r="AM229" s="40"/>
      <c r="AN229" s="27">
        <f t="shared" ref="AN229:AN231" si="720">AO229+AP229+AQ229</f>
        <v>0</v>
      </c>
      <c r="AO229" s="40"/>
      <c r="AP229" s="40"/>
      <c r="AQ229" s="40"/>
      <c r="AR229" s="40"/>
      <c r="AS229" s="40"/>
      <c r="AT229" s="40"/>
      <c r="AU229" s="40"/>
      <c r="AV229" s="27"/>
      <c r="AW229" s="27">
        <f t="shared" ref="AW229" si="721">AV229+AS229+AR229+AN229+AM229</f>
        <v>0</v>
      </c>
      <c r="AX229" s="28">
        <f>AM229+AB229+Q229+F229</f>
        <v>0</v>
      </c>
      <c r="AY229" s="29">
        <f t="shared" si="642"/>
        <v>0</v>
      </c>
      <c r="AZ229" s="29">
        <f t="shared" si="643"/>
        <v>0</v>
      </c>
      <c r="BA229" s="29">
        <f t="shared" si="644"/>
        <v>0</v>
      </c>
      <c r="BB229" s="29">
        <f t="shared" si="645"/>
        <v>0</v>
      </c>
      <c r="BC229" s="29">
        <f t="shared" si="646"/>
        <v>0</v>
      </c>
      <c r="BD229" s="29">
        <f t="shared" si="647"/>
        <v>0</v>
      </c>
      <c r="BE229" s="29">
        <f t="shared" si="648"/>
        <v>0</v>
      </c>
      <c r="BF229" s="29">
        <f t="shared" si="649"/>
        <v>0</v>
      </c>
      <c r="BG229" s="29">
        <f t="shared" si="650"/>
        <v>340167.26</v>
      </c>
      <c r="BH229" s="30">
        <f t="shared" si="655"/>
        <v>340167.26</v>
      </c>
    </row>
    <row r="230" spans="1:60" s="46" customFormat="1" ht="16.2" customHeight="1" x14ac:dyDescent="0.25">
      <c r="A230" s="13">
        <v>1</v>
      </c>
      <c r="B230" s="45"/>
      <c r="C230" s="88">
        <v>115</v>
      </c>
      <c r="D230" s="88" t="s">
        <v>192</v>
      </c>
      <c r="E230" s="21" t="s">
        <v>18</v>
      </c>
      <c r="F230" s="37"/>
      <c r="G230" s="21"/>
      <c r="H230" s="37"/>
      <c r="I230" s="37"/>
      <c r="J230" s="37"/>
      <c r="K230" s="37"/>
      <c r="L230" s="21">
        <v>4</v>
      </c>
      <c r="M230" s="21">
        <v>4</v>
      </c>
      <c r="N230" s="21"/>
      <c r="O230" s="21"/>
      <c r="P230" s="21"/>
      <c r="Q230" s="37"/>
      <c r="R230" s="21"/>
      <c r="S230" s="37"/>
      <c r="T230" s="37"/>
      <c r="U230" s="37"/>
      <c r="V230" s="37"/>
      <c r="W230" s="21"/>
      <c r="X230" s="21"/>
      <c r="Y230" s="21"/>
      <c r="Z230" s="21"/>
      <c r="AA230" s="21"/>
      <c r="AB230" s="37"/>
      <c r="AC230" s="21"/>
      <c r="AD230" s="37"/>
      <c r="AE230" s="37"/>
      <c r="AF230" s="37"/>
      <c r="AG230" s="37"/>
      <c r="AH230" s="21"/>
      <c r="AI230" s="21"/>
      <c r="AJ230" s="21"/>
      <c r="AK230" s="21"/>
      <c r="AL230" s="21"/>
      <c r="AM230" s="37"/>
      <c r="AN230" s="21"/>
      <c r="AO230" s="37"/>
      <c r="AP230" s="37"/>
      <c r="AQ230" s="37"/>
      <c r="AR230" s="37"/>
      <c r="AS230" s="21"/>
      <c r="AT230" s="21"/>
      <c r="AU230" s="21"/>
      <c r="AV230" s="21"/>
      <c r="AW230" s="21"/>
      <c r="AX230" s="22">
        <f>AM230+AB230+Q230+F230</f>
        <v>0</v>
      </c>
      <c r="AY230" s="23">
        <f t="shared" si="642"/>
        <v>0</v>
      </c>
      <c r="AZ230" s="23">
        <f t="shared" si="643"/>
        <v>0</v>
      </c>
      <c r="BA230" s="23">
        <f t="shared" si="644"/>
        <v>0</v>
      </c>
      <c r="BB230" s="23">
        <f t="shared" si="645"/>
        <v>0</v>
      </c>
      <c r="BC230" s="23">
        <f t="shared" si="646"/>
        <v>0</v>
      </c>
      <c r="BD230" s="23">
        <f t="shared" si="647"/>
        <v>4</v>
      </c>
      <c r="BE230" s="23">
        <f t="shared" si="648"/>
        <v>4</v>
      </c>
      <c r="BF230" s="23">
        <f t="shared" si="649"/>
        <v>0</v>
      </c>
      <c r="BG230" s="23">
        <f t="shared" si="650"/>
        <v>0</v>
      </c>
      <c r="BH230" s="24">
        <f t="shared" si="655"/>
        <v>4</v>
      </c>
    </row>
    <row r="231" spans="1:60" s="48" customFormat="1" ht="16.2" customHeight="1" x14ac:dyDescent="0.25">
      <c r="A231" s="13">
        <v>1</v>
      </c>
      <c r="B231" s="47"/>
      <c r="C231" s="89"/>
      <c r="D231" s="89"/>
      <c r="E231" s="27" t="s">
        <v>19</v>
      </c>
      <c r="F231" s="40"/>
      <c r="G231" s="27">
        <f t="shared" si="714"/>
        <v>0</v>
      </c>
      <c r="H231" s="40"/>
      <c r="I231" s="40"/>
      <c r="J231" s="40"/>
      <c r="K231" s="40"/>
      <c r="L231" s="27">
        <v>568488.93000000005</v>
      </c>
      <c r="M231" s="27">
        <v>568488.93000000005</v>
      </c>
      <c r="N231" s="27"/>
      <c r="O231" s="27"/>
      <c r="P231" s="27">
        <f t="shared" ref="P231" si="722">O231+L231+K231+G231+F231</f>
        <v>568488.93000000005</v>
      </c>
      <c r="Q231" s="40"/>
      <c r="R231" s="27">
        <f t="shared" si="716"/>
        <v>0</v>
      </c>
      <c r="S231" s="40"/>
      <c r="T231" s="40"/>
      <c r="U231" s="40"/>
      <c r="V231" s="40"/>
      <c r="W231" s="27"/>
      <c r="X231" s="27"/>
      <c r="Y231" s="27"/>
      <c r="Z231" s="27"/>
      <c r="AA231" s="27">
        <f t="shared" ref="AA231" si="723">Z231+W231+V231+R231+Q231</f>
        <v>0</v>
      </c>
      <c r="AB231" s="40"/>
      <c r="AC231" s="27">
        <f t="shared" si="718"/>
        <v>0</v>
      </c>
      <c r="AD231" s="40"/>
      <c r="AE231" s="40"/>
      <c r="AF231" s="40"/>
      <c r="AG231" s="40"/>
      <c r="AH231" s="27"/>
      <c r="AI231" s="27"/>
      <c r="AJ231" s="27"/>
      <c r="AK231" s="27"/>
      <c r="AL231" s="27">
        <f t="shared" ref="AL231" si="724">AK231+AH231+AG231+AC231+AB231</f>
        <v>0</v>
      </c>
      <c r="AM231" s="40"/>
      <c r="AN231" s="27">
        <f t="shared" si="720"/>
        <v>0</v>
      </c>
      <c r="AO231" s="40"/>
      <c r="AP231" s="40"/>
      <c r="AQ231" s="40"/>
      <c r="AR231" s="40"/>
      <c r="AS231" s="27"/>
      <c r="AT231" s="27"/>
      <c r="AU231" s="27"/>
      <c r="AV231" s="27"/>
      <c r="AW231" s="27">
        <f t="shared" ref="AW231" si="725">AV231+AS231+AR231+AN231+AM231</f>
        <v>0</v>
      </c>
      <c r="AX231" s="28">
        <f>AM231+AB231+Q231+F231</f>
        <v>0</v>
      </c>
      <c r="AY231" s="29">
        <f t="shared" si="642"/>
        <v>0</v>
      </c>
      <c r="AZ231" s="29">
        <f t="shared" si="643"/>
        <v>0</v>
      </c>
      <c r="BA231" s="29">
        <f t="shared" si="644"/>
        <v>0</v>
      </c>
      <c r="BB231" s="29">
        <f t="shared" si="645"/>
        <v>0</v>
      </c>
      <c r="BC231" s="29">
        <f t="shared" si="646"/>
        <v>0</v>
      </c>
      <c r="BD231" s="29">
        <f t="shared" si="647"/>
        <v>568488.93000000005</v>
      </c>
      <c r="BE231" s="29">
        <f t="shared" si="648"/>
        <v>568488.93000000005</v>
      </c>
      <c r="BF231" s="29">
        <f t="shared" si="649"/>
        <v>0</v>
      </c>
      <c r="BG231" s="29">
        <f t="shared" si="650"/>
        <v>0</v>
      </c>
      <c r="BH231" s="30">
        <f t="shared" si="655"/>
        <v>568488.93000000005</v>
      </c>
    </row>
    <row r="232" spans="1:60" s="50" customFormat="1" ht="20.399999999999999" customHeight="1" x14ac:dyDescent="0.3">
      <c r="A232" s="13">
        <v>1</v>
      </c>
      <c r="B232" s="98" t="s">
        <v>193</v>
      </c>
      <c r="C232" s="98"/>
      <c r="D232" s="98"/>
      <c r="E232" s="40" t="s">
        <v>19</v>
      </c>
      <c r="F232" s="49">
        <f>SUM(F231,F229,F227,F189,F187,F185,F183,F181,F179,F177,F175,F173,F171,F169,F167,F165,F163,F161,F159,F157,F155,F153,F151,F149,F147,F109)</f>
        <v>911257523.67000008</v>
      </c>
      <c r="G232" s="49">
        <f>SUM(G231,G229,G227,G189,G187,G185,G183,G181,G179,G177,G175,G173,G171,G169,G167,G165,G163,G161,G159,G157,G155,G153,G151,G149,G147,G109)</f>
        <v>5556433878.6049395</v>
      </c>
      <c r="H232" s="49">
        <f>SUM(H231,H229,H227,H189,H187,H185,H183,H181,H179,H177,H175,H173,H171,H169,H167,H165,H163,H161,H159,H157,H155,H153,H151,H149,H147,H109)</f>
        <v>2002953688.36905</v>
      </c>
      <c r="I232" s="49">
        <f t="shared" ref="I232:BH232" si="726">SUM(I231,I229,I227,I189,I187,I185,I183,I181,I179,I177,I175,I173,I171,I169,I167,I165,I163,I161,I159,I157,I155,I153,I151,I149,I147,I109)</f>
        <v>3119945045.0257697</v>
      </c>
      <c r="J232" s="49">
        <f t="shared" si="726"/>
        <v>433535145.21011996</v>
      </c>
      <c r="K232" s="49">
        <f t="shared" si="726"/>
        <v>316095630.65000004</v>
      </c>
      <c r="L232" s="49">
        <f>SUM(L231,L229,L227,L189,L187,L185,L183,L181,L179,L177,L175,L173,L171,L169,L167,L165,L163,L161,L159,L157,L155,L153,L151,L149,L147,L109)</f>
        <v>7159804967.9100008</v>
      </c>
      <c r="M232" s="49">
        <f>SUM(M231,M229,M227,M189,M187,M185,M183,M181,M179,M177,M175,M173,M171,M169,M167,M165,M163,M161,M159,M157,M155,M153,M151,M149,M147,M109)</f>
        <v>680493390.78999996</v>
      </c>
      <c r="N232" s="49">
        <f t="shared" si="726"/>
        <v>85299999.379999995</v>
      </c>
      <c r="O232" s="49">
        <f t="shared" si="726"/>
        <v>1361040179.1500001</v>
      </c>
      <c r="P232" s="49">
        <f t="shared" si="726"/>
        <v>15304632179.984941</v>
      </c>
      <c r="Q232" s="49">
        <f t="shared" si="726"/>
        <v>22444012.400000002</v>
      </c>
      <c r="R232" s="49">
        <f t="shared" si="726"/>
        <v>121615007.31348002</v>
      </c>
      <c r="S232" s="49">
        <f t="shared" si="726"/>
        <v>40908171.016680002</v>
      </c>
      <c r="T232" s="49">
        <f t="shared" si="726"/>
        <v>69830992.227620006</v>
      </c>
      <c r="U232" s="49">
        <f t="shared" si="726"/>
        <v>10875844.069180001</v>
      </c>
      <c r="V232" s="49">
        <f t="shared" si="726"/>
        <v>7646077.2300000004</v>
      </c>
      <c r="W232" s="49">
        <f t="shared" si="726"/>
        <v>164155781.68099999</v>
      </c>
      <c r="X232" s="49">
        <f t="shared" si="726"/>
        <v>19014442.399999999</v>
      </c>
      <c r="Y232" s="49">
        <f t="shared" si="726"/>
        <v>1150324.44</v>
      </c>
      <c r="Z232" s="49">
        <f t="shared" si="726"/>
        <v>31436830.880000003</v>
      </c>
      <c r="AA232" s="49">
        <f t="shared" si="726"/>
        <v>347297709.50448</v>
      </c>
      <c r="AB232" s="49">
        <f t="shared" si="726"/>
        <v>414672565.89999998</v>
      </c>
      <c r="AC232" s="49">
        <f t="shared" si="726"/>
        <v>2225910099.73067</v>
      </c>
      <c r="AD232" s="49">
        <f t="shared" si="726"/>
        <v>790541180.18693018</v>
      </c>
      <c r="AE232" s="49">
        <f t="shared" si="726"/>
        <v>1279584071.3332601</v>
      </c>
      <c r="AF232" s="49">
        <f t="shared" si="726"/>
        <v>155784848.21047997</v>
      </c>
      <c r="AG232" s="49">
        <f t="shared" si="726"/>
        <v>95008949.850000009</v>
      </c>
      <c r="AH232" s="49">
        <f t="shared" si="726"/>
        <v>2822590797.4899993</v>
      </c>
      <c r="AI232" s="49">
        <f t="shared" si="726"/>
        <v>291596777.58999997</v>
      </c>
      <c r="AJ232" s="49">
        <f t="shared" si="726"/>
        <v>18193603.699999999</v>
      </c>
      <c r="AK232" s="49">
        <f t="shared" si="726"/>
        <v>600601902.11000001</v>
      </c>
      <c r="AL232" s="49">
        <f t="shared" si="726"/>
        <v>6158784315.0806694</v>
      </c>
      <c r="AM232" s="49">
        <f t="shared" si="726"/>
        <v>126261246.98</v>
      </c>
      <c r="AN232" s="49">
        <f t="shared" si="726"/>
        <v>689881450.68121004</v>
      </c>
      <c r="AO232" s="49">
        <f t="shared" si="726"/>
        <v>224977750.20764005</v>
      </c>
      <c r="AP232" s="49">
        <f t="shared" si="726"/>
        <v>403863988.23335004</v>
      </c>
      <c r="AQ232" s="49">
        <f t="shared" si="726"/>
        <v>61039712.240219995</v>
      </c>
      <c r="AR232" s="49">
        <f t="shared" si="726"/>
        <v>40213212.350000001</v>
      </c>
      <c r="AS232" s="49">
        <f t="shared" si="726"/>
        <v>865497333.35000014</v>
      </c>
      <c r="AT232" s="49">
        <f t="shared" si="726"/>
        <v>130810885.03999999</v>
      </c>
      <c r="AU232" s="49">
        <f t="shared" si="726"/>
        <v>13896360.510000002</v>
      </c>
      <c r="AV232" s="49">
        <f t="shared" si="726"/>
        <v>195572898.91000003</v>
      </c>
      <c r="AW232" s="49">
        <f t="shared" si="726"/>
        <v>1917426142.2712102</v>
      </c>
      <c r="AX232" s="49">
        <f t="shared" si="726"/>
        <v>1474635348.95</v>
      </c>
      <c r="AY232" s="49">
        <f t="shared" si="726"/>
        <v>8593840436.3303013</v>
      </c>
      <c r="AZ232" s="49">
        <f t="shared" si="726"/>
        <v>3059380789.7802997</v>
      </c>
      <c r="BA232" s="49">
        <f t="shared" si="726"/>
        <v>4873224096.8199997</v>
      </c>
      <c r="BB232" s="49">
        <f t="shared" si="726"/>
        <v>661235549.7299999</v>
      </c>
      <c r="BC232" s="49">
        <f t="shared" si="726"/>
        <v>458963870.07999998</v>
      </c>
      <c r="BD232" s="49">
        <f t="shared" si="726"/>
        <v>11012048880.431002</v>
      </c>
      <c r="BE232" s="49">
        <f t="shared" si="726"/>
        <v>1121915495.8199999</v>
      </c>
      <c r="BF232" s="49">
        <f t="shared" si="726"/>
        <v>118540288.03</v>
      </c>
      <c r="BG232" s="49">
        <f t="shared" si="726"/>
        <v>2188651811.0500002</v>
      </c>
      <c r="BH232" s="49">
        <f t="shared" si="726"/>
        <v>23728140346.841301</v>
      </c>
    </row>
    <row r="233" spans="1:60" s="51" customFormat="1" ht="21.6" customHeight="1" x14ac:dyDescent="0.3">
      <c r="A233" s="13">
        <v>1</v>
      </c>
      <c r="B233" s="98"/>
      <c r="C233" s="98"/>
      <c r="D233" s="98"/>
      <c r="E233" s="37" t="s">
        <v>18</v>
      </c>
      <c r="F233" s="37">
        <f t="shared" ref="F233:G233" si="727">SUM(F230,F228,F226,F188,F186,F184,F182,F180,F176,F178,F174,F172,F170,F168,F166,F164,F162,F160,F158,F156,F154,F152,F150,F148,F146,F108)</f>
        <v>246680</v>
      </c>
      <c r="G233" s="37">
        <f t="shared" si="727"/>
        <v>0</v>
      </c>
      <c r="H233" s="37">
        <f>SUM(H230,H228,H226,H188,H186,H184,H182,H180,H176,H178,H174,H172,H170,H168,H166,H164,H162,H160,H158,H156,H154,H152,H150,H148,H146,H108)</f>
        <v>2467133</v>
      </c>
      <c r="I233" s="37">
        <f t="shared" ref="I233:BH233" si="728">SUM(I230,I228,I226,I188,I186,I184,I182,I180,I176,I178,I174,I172,I170,I168,I166,I164,I162,I160,I158,I156,I154,I152,I150,I148,I146,I108)</f>
        <v>1540062</v>
      </c>
      <c r="J233" s="37">
        <f t="shared" si="728"/>
        <v>492995</v>
      </c>
      <c r="K233" s="37">
        <f t="shared" si="728"/>
        <v>50922</v>
      </c>
      <c r="L233" s="37">
        <f>SUM(L230,L228,L226,L188,L186,L184,L182,L180,L176,L178,L174,L172,L170,L168,L166,L164,L162,L160,L158,L156,L154,L152,L150,L148,L146,L108)</f>
        <v>147526</v>
      </c>
      <c r="M233" s="37">
        <f t="shared" si="728"/>
        <v>3566</v>
      </c>
      <c r="N233" s="37">
        <f t="shared" si="728"/>
        <v>2172</v>
      </c>
      <c r="O233" s="37">
        <f t="shared" si="728"/>
        <v>56383</v>
      </c>
      <c r="P233" s="37">
        <f t="shared" si="728"/>
        <v>0</v>
      </c>
      <c r="Q233" s="37">
        <f t="shared" si="728"/>
        <v>6620</v>
      </c>
      <c r="R233" s="37">
        <f t="shared" si="728"/>
        <v>0</v>
      </c>
      <c r="S233" s="37">
        <f t="shared" si="728"/>
        <v>61165</v>
      </c>
      <c r="T233" s="37">
        <f t="shared" si="728"/>
        <v>42676</v>
      </c>
      <c r="U233" s="37">
        <f t="shared" si="728"/>
        <v>13297</v>
      </c>
      <c r="V233" s="37">
        <f t="shared" si="728"/>
        <v>1124</v>
      </c>
      <c r="W233" s="37">
        <f t="shared" si="728"/>
        <v>3283</v>
      </c>
      <c r="X233" s="37">
        <f t="shared" si="728"/>
        <v>100</v>
      </c>
      <c r="Y233" s="37">
        <f t="shared" si="728"/>
        <v>34</v>
      </c>
      <c r="Z233" s="37">
        <f t="shared" si="728"/>
        <v>1309</v>
      </c>
      <c r="AA233" s="37">
        <f t="shared" si="728"/>
        <v>0</v>
      </c>
      <c r="AB233" s="37">
        <f t="shared" si="728"/>
        <v>107568</v>
      </c>
      <c r="AC233" s="37">
        <f t="shared" si="728"/>
        <v>0</v>
      </c>
      <c r="AD233" s="37">
        <f t="shared" si="728"/>
        <v>988652</v>
      </c>
      <c r="AE233" s="37">
        <f t="shared" si="728"/>
        <v>653057</v>
      </c>
      <c r="AF233" s="37">
        <f t="shared" si="728"/>
        <v>173997</v>
      </c>
      <c r="AG233" s="37">
        <f t="shared" si="728"/>
        <v>14809</v>
      </c>
      <c r="AH233" s="37">
        <f t="shared" si="728"/>
        <v>55284</v>
      </c>
      <c r="AI233" s="37">
        <f t="shared" si="728"/>
        <v>1510</v>
      </c>
      <c r="AJ233" s="37">
        <f t="shared" si="728"/>
        <v>464</v>
      </c>
      <c r="AK233" s="37">
        <f t="shared" si="728"/>
        <v>23839</v>
      </c>
      <c r="AL233" s="37">
        <f t="shared" si="728"/>
        <v>0</v>
      </c>
      <c r="AM233" s="37">
        <f t="shared" si="728"/>
        <v>36148</v>
      </c>
      <c r="AN233" s="37">
        <f t="shared" si="728"/>
        <v>0</v>
      </c>
      <c r="AO233" s="37">
        <f t="shared" si="728"/>
        <v>326108.88888888888</v>
      </c>
      <c r="AP233" s="37">
        <f t="shared" si="728"/>
        <v>241717.5882352941</v>
      </c>
      <c r="AQ233" s="37">
        <f t="shared" si="728"/>
        <v>74569</v>
      </c>
      <c r="AR233" s="37">
        <f t="shared" si="728"/>
        <v>6781</v>
      </c>
      <c r="AS233" s="37">
        <f t="shared" si="728"/>
        <v>17133</v>
      </c>
      <c r="AT233" s="37">
        <f t="shared" si="728"/>
        <v>708</v>
      </c>
      <c r="AU233" s="37">
        <f t="shared" si="728"/>
        <v>420</v>
      </c>
      <c r="AV233" s="37">
        <f t="shared" si="728"/>
        <v>8142</v>
      </c>
      <c r="AW233" s="37">
        <f t="shared" si="728"/>
        <v>0</v>
      </c>
      <c r="AX233" s="37">
        <f t="shared" si="728"/>
        <v>397016</v>
      </c>
      <c r="AY233" s="37">
        <f t="shared" si="728"/>
        <v>0</v>
      </c>
      <c r="AZ233" s="37">
        <f t="shared" si="728"/>
        <v>3843058.888888889</v>
      </c>
      <c r="BA233" s="37">
        <f t="shared" si="728"/>
        <v>2477512.5882352944</v>
      </c>
      <c r="BB233" s="37">
        <f t="shared" si="728"/>
        <v>754858</v>
      </c>
      <c r="BC233" s="37">
        <f t="shared" si="728"/>
        <v>73636</v>
      </c>
      <c r="BD233" s="37">
        <f t="shared" si="728"/>
        <v>223226</v>
      </c>
      <c r="BE233" s="37">
        <f t="shared" si="728"/>
        <v>5884</v>
      </c>
      <c r="BF233" s="37">
        <f t="shared" si="728"/>
        <v>3090</v>
      </c>
      <c r="BG233" s="37">
        <f t="shared" si="728"/>
        <v>89673</v>
      </c>
      <c r="BH233" s="37">
        <f t="shared" si="728"/>
        <v>4</v>
      </c>
    </row>
    <row r="234" spans="1:60" s="51" customFormat="1" ht="21.6" hidden="1" customHeight="1" x14ac:dyDescent="0.25">
      <c r="A234" s="13"/>
      <c r="B234" s="52"/>
      <c r="C234" s="52"/>
      <c r="D234" s="52"/>
      <c r="E234" s="53"/>
      <c r="F234" s="53">
        <f>F232+G232+K232+L232+O232</f>
        <v>15304632179.98494</v>
      </c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>
        <f>Q232+R232+V232+W232+Z232</f>
        <v>347297709.50448</v>
      </c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>
        <f>AB232+AC232+AG232+AH232+AK232</f>
        <v>6158784315.0806684</v>
      </c>
      <c r="AC234" s="53"/>
      <c r="AD234" s="53"/>
      <c r="AE234" s="53"/>
      <c r="AF234" s="53"/>
      <c r="AG234" s="53"/>
      <c r="AH234" s="53"/>
      <c r="AI234" s="53"/>
      <c r="AJ234" s="53"/>
      <c r="AK234" s="53"/>
      <c r="AL234" s="53"/>
      <c r="AM234" s="53">
        <f>AM232+AN232+AR232+AS232+AV232</f>
        <v>1917426142.2712104</v>
      </c>
      <c r="AN234" s="53"/>
      <c r="AO234" s="53"/>
      <c r="AP234" s="53"/>
      <c r="AQ234" s="53"/>
      <c r="AR234" s="53"/>
      <c r="AS234" s="53"/>
      <c r="AT234" s="53"/>
      <c r="AU234" s="53"/>
      <c r="AV234" s="53"/>
      <c r="AW234" s="53"/>
      <c r="AX234" s="53">
        <f>F234+Q234+AB234+AM234</f>
        <v>23728140346.841297</v>
      </c>
      <c r="AY234" s="53"/>
      <c r="AZ234" s="53"/>
      <c r="BA234" s="53"/>
      <c r="BB234" s="53"/>
      <c r="BC234" s="53"/>
      <c r="BD234" s="53"/>
      <c r="BE234" s="53"/>
      <c r="BF234" s="53"/>
      <c r="BG234" s="53"/>
      <c r="BH234" s="54"/>
    </row>
    <row r="235" spans="1:60" ht="18.600000000000001" hidden="1" customHeight="1" x14ac:dyDescent="0.25">
      <c r="D235" s="8" t="s">
        <v>216</v>
      </c>
      <c r="F235" s="56">
        <v>15305010054.749418</v>
      </c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3">
        <v>347167343.61151993</v>
      </c>
      <c r="AB235" s="53">
        <v>6158833298.7899094</v>
      </c>
      <c r="AM235" s="9">
        <v>1917176919.8404505</v>
      </c>
      <c r="AX235" s="7">
        <v>23728187616.991299</v>
      </c>
      <c r="BH235" s="33"/>
    </row>
    <row r="236" spans="1:60" hidden="1" x14ac:dyDescent="0.25">
      <c r="F236" s="56">
        <f>F234-F235</f>
        <v>-377874.76447868347</v>
      </c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>
        <f>Q234-Q235</f>
        <v>130365.89296007156</v>
      </c>
      <c r="R236" s="55"/>
      <c r="S236" s="55"/>
      <c r="T236" s="55"/>
      <c r="U236" s="55"/>
      <c r="V236" s="55"/>
      <c r="W236" s="55"/>
      <c r="X236" s="55"/>
      <c r="Y236" s="55"/>
      <c r="Z236" s="55"/>
      <c r="AA236" s="55"/>
      <c r="AB236" s="55">
        <f>AB234-AB235</f>
        <v>-48983.709240913391</v>
      </c>
      <c r="AC236" s="55"/>
      <c r="AD236" s="55"/>
      <c r="AE236" s="55"/>
      <c r="AF236" s="55"/>
      <c r="AG236" s="55"/>
      <c r="AH236" s="55"/>
      <c r="AI236" s="55"/>
      <c r="AJ236" s="55"/>
      <c r="AK236" s="55"/>
      <c r="AL236" s="55"/>
      <c r="AM236" s="55">
        <f>AM234-AM235</f>
        <v>249222.43075990677</v>
      </c>
      <c r="AN236" s="55"/>
      <c r="AO236" s="55"/>
      <c r="AP236" s="55"/>
      <c r="AQ236" s="55"/>
      <c r="AR236" s="55"/>
      <c r="AS236" s="55"/>
      <c r="AT236" s="55"/>
      <c r="AU236" s="55"/>
      <c r="AV236" s="55"/>
      <c r="AW236" s="55"/>
      <c r="AX236" s="25">
        <f>AX234-AX235</f>
        <v>-47270.150001525879</v>
      </c>
    </row>
    <row r="237" spans="1:60" hidden="1" x14ac:dyDescent="0.25"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  <c r="AB237" s="56"/>
      <c r="AC237" s="56"/>
      <c r="AD237" s="56"/>
      <c r="AE237" s="56"/>
      <c r="AF237" s="56"/>
      <c r="AG237" s="56"/>
      <c r="AH237" s="56"/>
      <c r="AI237" s="56"/>
      <c r="AJ237" s="56"/>
      <c r="AK237" s="56"/>
      <c r="AL237" s="56"/>
      <c r="AM237" s="56"/>
      <c r="AN237" s="56"/>
      <c r="AO237" s="56"/>
      <c r="AP237" s="56"/>
      <c r="AQ237" s="56"/>
      <c r="AR237" s="56"/>
      <c r="AS237" s="56"/>
      <c r="AT237" s="56"/>
      <c r="AU237" s="56"/>
      <c r="AV237" s="56"/>
      <c r="AW237" s="56" t="s">
        <v>219</v>
      </c>
    </row>
    <row r="238" spans="1:60" x14ac:dyDescent="0.25"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  <c r="AB238" s="56"/>
      <c r="AC238" s="56"/>
      <c r="AD238" s="56"/>
      <c r="AE238" s="56"/>
      <c r="AF238" s="56"/>
      <c r="AG238" s="56"/>
      <c r="AH238" s="56"/>
      <c r="AI238" s="56"/>
      <c r="AJ238" s="56"/>
      <c r="AK238" s="56"/>
      <c r="AL238" s="56"/>
      <c r="AM238" s="56"/>
      <c r="AN238" s="56"/>
      <c r="AO238" s="56"/>
      <c r="AP238" s="56"/>
      <c r="AQ238" s="56"/>
      <c r="AR238" s="56"/>
      <c r="AS238" s="56"/>
      <c r="AT238" s="56"/>
      <c r="AU238" s="56"/>
      <c r="AV238" s="56"/>
      <c r="AW238" s="56" t="s">
        <v>218</v>
      </c>
      <c r="AX238" s="73">
        <v>627627</v>
      </c>
    </row>
    <row r="239" spans="1:60" x14ac:dyDescent="0.25"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  <c r="AB239" s="55"/>
      <c r="AC239" s="55"/>
      <c r="AD239" s="55"/>
      <c r="AE239" s="55"/>
      <c r="AF239" s="55"/>
      <c r="AG239" s="55"/>
      <c r="AH239" s="55"/>
      <c r="AI239" s="55"/>
      <c r="AJ239" s="55"/>
      <c r="AK239" s="55"/>
      <c r="AL239" s="55"/>
      <c r="AM239" s="55"/>
      <c r="AN239" s="55"/>
      <c r="AO239" s="55"/>
      <c r="AP239" s="55"/>
      <c r="AQ239" s="55"/>
      <c r="AR239" s="55"/>
      <c r="AS239" s="55"/>
      <c r="AT239" s="55"/>
      <c r="AU239" s="55"/>
      <c r="AV239" s="55"/>
      <c r="AW239" s="55" t="s">
        <v>217</v>
      </c>
      <c r="AX239" s="73">
        <v>-568488.93000000005</v>
      </c>
    </row>
    <row r="240" spans="1:60" x14ac:dyDescent="0.25"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  <c r="AA240" s="56"/>
      <c r="AB240" s="56"/>
      <c r="AC240" s="56"/>
      <c r="AD240" s="56"/>
      <c r="AE240" s="56"/>
      <c r="AF240" s="56"/>
      <c r="AG240" s="56"/>
      <c r="AH240" s="56"/>
      <c r="AI240" s="56"/>
      <c r="AJ240" s="56"/>
      <c r="AK240" s="56"/>
      <c r="AL240" s="56"/>
      <c r="AM240" s="56"/>
      <c r="AN240" s="56"/>
      <c r="AO240" s="56"/>
      <c r="AP240" s="56"/>
      <c r="AQ240" s="56"/>
      <c r="AR240" s="56"/>
      <c r="AS240" s="56"/>
      <c r="AT240" s="56"/>
      <c r="AU240" s="56"/>
      <c r="AV240" s="56"/>
      <c r="AW240" s="56"/>
      <c r="AX240" s="33">
        <f>SUM(AX238:AX239)</f>
        <v>59138.069999999949</v>
      </c>
    </row>
    <row r="241" spans="6:49" x14ac:dyDescent="0.25"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  <c r="AA241" s="56"/>
      <c r="AB241" s="56"/>
      <c r="AC241" s="56"/>
      <c r="AD241" s="56"/>
      <c r="AE241" s="56"/>
      <c r="AF241" s="56"/>
      <c r="AG241" s="56"/>
      <c r="AH241" s="56"/>
      <c r="AI241" s="56"/>
      <c r="AJ241" s="56"/>
      <c r="AK241" s="56"/>
      <c r="AL241" s="56"/>
      <c r="AM241" s="56"/>
      <c r="AN241" s="56"/>
      <c r="AO241" s="56"/>
      <c r="AP241" s="56"/>
      <c r="AQ241" s="56"/>
      <c r="AR241" s="56"/>
      <c r="AS241" s="56"/>
      <c r="AT241" s="56"/>
      <c r="AU241" s="56"/>
      <c r="AV241" s="56"/>
      <c r="AW241" s="56"/>
    </row>
  </sheetData>
  <mergeCells count="273">
    <mergeCell ref="AX6:AX7"/>
    <mergeCell ref="AY6:AY7"/>
    <mergeCell ref="AZ6:BB6"/>
    <mergeCell ref="BC6:BC7"/>
    <mergeCell ref="BD6:BD7"/>
    <mergeCell ref="BE6:BF6"/>
    <mergeCell ref="BG6:BG7"/>
    <mergeCell ref="BH6:BH7"/>
    <mergeCell ref="M1:N1"/>
    <mergeCell ref="D2:AK2"/>
    <mergeCell ref="B4:B7"/>
    <mergeCell ref="D4:E7"/>
    <mergeCell ref="F4:O4"/>
    <mergeCell ref="Q4:Z4"/>
    <mergeCell ref="AB4:AK4"/>
    <mergeCell ref="M6:N6"/>
    <mergeCell ref="O6:O7"/>
    <mergeCell ref="Q6:Q7"/>
    <mergeCell ref="AM4:AV4"/>
    <mergeCell ref="F5:O5"/>
    <mergeCell ref="Q5:Z5"/>
    <mergeCell ref="AB5:AK5"/>
    <mergeCell ref="AM5:AV5"/>
    <mergeCell ref="F6:F7"/>
    <mergeCell ref="G6:G7"/>
    <mergeCell ref="H6:J6"/>
    <mergeCell ref="K6:K7"/>
    <mergeCell ref="L6:L7"/>
    <mergeCell ref="AT6:AU6"/>
    <mergeCell ref="AV6:AV7"/>
    <mergeCell ref="AS6:AS7"/>
    <mergeCell ref="C8:C9"/>
    <mergeCell ref="D8:D9"/>
    <mergeCell ref="C10:C11"/>
    <mergeCell ref="D10:D11"/>
    <mergeCell ref="AK6:AK7"/>
    <mergeCell ref="AM6:AM7"/>
    <mergeCell ref="AN6:AN7"/>
    <mergeCell ref="AO6:AQ6"/>
    <mergeCell ref="AR6:AR7"/>
    <mergeCell ref="AB6:AB7"/>
    <mergeCell ref="AC6:AC7"/>
    <mergeCell ref="AD6:AF6"/>
    <mergeCell ref="AG6:AG7"/>
    <mergeCell ref="AH6:AH7"/>
    <mergeCell ref="AI6:AJ6"/>
    <mergeCell ref="R6:R7"/>
    <mergeCell ref="S6:U6"/>
    <mergeCell ref="V6:V7"/>
    <mergeCell ref="W6:W7"/>
    <mergeCell ref="X6:Y6"/>
    <mergeCell ref="Z6:Z7"/>
    <mergeCell ref="C18:C19"/>
    <mergeCell ref="D18:D19"/>
    <mergeCell ref="C20:C21"/>
    <mergeCell ref="D20:D21"/>
    <mergeCell ref="C22:C23"/>
    <mergeCell ref="D22:D23"/>
    <mergeCell ref="C12:C13"/>
    <mergeCell ref="D12:D13"/>
    <mergeCell ref="C14:C15"/>
    <mergeCell ref="D14:D15"/>
    <mergeCell ref="C16:C17"/>
    <mergeCell ref="D16:D17"/>
    <mergeCell ref="C30:C31"/>
    <mergeCell ref="D30:D31"/>
    <mergeCell ref="C32:C33"/>
    <mergeCell ref="D32:D33"/>
    <mergeCell ref="C34:C35"/>
    <mergeCell ref="D34:D35"/>
    <mergeCell ref="C24:C25"/>
    <mergeCell ref="D24:D25"/>
    <mergeCell ref="C26:C27"/>
    <mergeCell ref="D26:D27"/>
    <mergeCell ref="C28:C29"/>
    <mergeCell ref="D28:D29"/>
    <mergeCell ref="C42:C43"/>
    <mergeCell ref="D42:D43"/>
    <mergeCell ref="C44:C45"/>
    <mergeCell ref="D44:D45"/>
    <mergeCell ref="C46:C47"/>
    <mergeCell ref="D46:D47"/>
    <mergeCell ref="C36:C37"/>
    <mergeCell ref="D36:D37"/>
    <mergeCell ref="C38:C39"/>
    <mergeCell ref="D38:D39"/>
    <mergeCell ref="C40:C41"/>
    <mergeCell ref="D40:D41"/>
    <mergeCell ref="C54:C55"/>
    <mergeCell ref="D54:D55"/>
    <mergeCell ref="C56:C57"/>
    <mergeCell ref="D56:D57"/>
    <mergeCell ref="C58:C59"/>
    <mergeCell ref="D58:D59"/>
    <mergeCell ref="C48:C49"/>
    <mergeCell ref="D48:D49"/>
    <mergeCell ref="C50:C51"/>
    <mergeCell ref="D50:D51"/>
    <mergeCell ref="C52:C53"/>
    <mergeCell ref="D52:D53"/>
    <mergeCell ref="C66:C67"/>
    <mergeCell ref="D66:D67"/>
    <mergeCell ref="C68:C69"/>
    <mergeCell ref="D68:D69"/>
    <mergeCell ref="C70:C71"/>
    <mergeCell ref="D70:D71"/>
    <mergeCell ref="C60:C61"/>
    <mergeCell ref="D60:D61"/>
    <mergeCell ref="C62:C63"/>
    <mergeCell ref="D62:D63"/>
    <mergeCell ref="C64:C65"/>
    <mergeCell ref="D64:D65"/>
    <mergeCell ref="C78:C79"/>
    <mergeCell ref="D78:D79"/>
    <mergeCell ref="C80:C81"/>
    <mergeCell ref="D80:D81"/>
    <mergeCell ref="C72:C73"/>
    <mergeCell ref="D72:D73"/>
    <mergeCell ref="C74:C75"/>
    <mergeCell ref="D74:D75"/>
    <mergeCell ref="C76:C77"/>
    <mergeCell ref="D76:D77"/>
    <mergeCell ref="C88:C89"/>
    <mergeCell ref="D88:D89"/>
    <mergeCell ref="C90:C91"/>
    <mergeCell ref="D90:D91"/>
    <mergeCell ref="C82:C83"/>
    <mergeCell ref="D82:D83"/>
    <mergeCell ref="C84:C85"/>
    <mergeCell ref="D84:D85"/>
    <mergeCell ref="C86:C87"/>
    <mergeCell ref="D86:D87"/>
    <mergeCell ref="C96:C97"/>
    <mergeCell ref="D96:D97"/>
    <mergeCell ref="C98:C99"/>
    <mergeCell ref="D98:D99"/>
    <mergeCell ref="C100:C101"/>
    <mergeCell ref="D100:D101"/>
    <mergeCell ref="C94:C95"/>
    <mergeCell ref="D94:D95"/>
    <mergeCell ref="C92:C93"/>
    <mergeCell ref="D92:D93"/>
    <mergeCell ref="C108:C109"/>
    <mergeCell ref="D108:D109"/>
    <mergeCell ref="C110:C111"/>
    <mergeCell ref="D110:D111"/>
    <mergeCell ref="C112:C113"/>
    <mergeCell ref="D112:D113"/>
    <mergeCell ref="C102:C103"/>
    <mergeCell ref="D102:D103"/>
    <mergeCell ref="C104:C105"/>
    <mergeCell ref="D104:D105"/>
    <mergeCell ref="C106:C107"/>
    <mergeCell ref="D106:D107"/>
    <mergeCell ref="C120:C121"/>
    <mergeCell ref="D120:D121"/>
    <mergeCell ref="C122:C123"/>
    <mergeCell ref="D122:D123"/>
    <mergeCell ref="C124:C125"/>
    <mergeCell ref="D124:D125"/>
    <mergeCell ref="C114:C115"/>
    <mergeCell ref="D114:D115"/>
    <mergeCell ref="C116:C117"/>
    <mergeCell ref="D116:D117"/>
    <mergeCell ref="C118:C119"/>
    <mergeCell ref="D118:D119"/>
    <mergeCell ref="C132:C133"/>
    <mergeCell ref="D132:D133"/>
    <mergeCell ref="C134:C135"/>
    <mergeCell ref="D134:D135"/>
    <mergeCell ref="C136:C137"/>
    <mergeCell ref="D136:D137"/>
    <mergeCell ref="C126:C127"/>
    <mergeCell ref="D126:D127"/>
    <mergeCell ref="C128:C129"/>
    <mergeCell ref="D128:D129"/>
    <mergeCell ref="C130:C131"/>
    <mergeCell ref="D130:D131"/>
    <mergeCell ref="C146:C147"/>
    <mergeCell ref="D146:D147"/>
    <mergeCell ref="C148:C149"/>
    <mergeCell ref="D148:D149"/>
    <mergeCell ref="C138:C139"/>
    <mergeCell ref="D138:D139"/>
    <mergeCell ref="C142:C143"/>
    <mergeCell ref="D142:D143"/>
    <mergeCell ref="C144:C145"/>
    <mergeCell ref="D144:D145"/>
    <mergeCell ref="D140:D141"/>
    <mergeCell ref="C140:C141"/>
    <mergeCell ref="C156:C157"/>
    <mergeCell ref="D156:D157"/>
    <mergeCell ref="C158:C159"/>
    <mergeCell ref="D158:D159"/>
    <mergeCell ref="C160:C161"/>
    <mergeCell ref="D160:D161"/>
    <mergeCell ref="C150:C151"/>
    <mergeCell ref="D150:D151"/>
    <mergeCell ref="C152:C153"/>
    <mergeCell ref="D152:D153"/>
    <mergeCell ref="C154:C155"/>
    <mergeCell ref="D154:D155"/>
    <mergeCell ref="C168:C169"/>
    <mergeCell ref="D168:D169"/>
    <mergeCell ref="C170:C171"/>
    <mergeCell ref="D170:D171"/>
    <mergeCell ref="C172:C173"/>
    <mergeCell ref="D172:D173"/>
    <mergeCell ref="C176:C177"/>
    <mergeCell ref="C162:C163"/>
    <mergeCell ref="D162:D163"/>
    <mergeCell ref="C164:C165"/>
    <mergeCell ref="D164:D165"/>
    <mergeCell ref="C166:C167"/>
    <mergeCell ref="D166:D167"/>
    <mergeCell ref="C182:C183"/>
    <mergeCell ref="D182:D183"/>
    <mergeCell ref="C184:C185"/>
    <mergeCell ref="D184:D185"/>
    <mergeCell ref="C186:C187"/>
    <mergeCell ref="D186:D187"/>
    <mergeCell ref="C174:C175"/>
    <mergeCell ref="D174:D175"/>
    <mergeCell ref="C178:C179"/>
    <mergeCell ref="D178:D179"/>
    <mergeCell ref="C180:C181"/>
    <mergeCell ref="D180:D181"/>
    <mergeCell ref="C194:C195"/>
    <mergeCell ref="D194:D195"/>
    <mergeCell ref="C196:C197"/>
    <mergeCell ref="D196:D197"/>
    <mergeCell ref="C198:C199"/>
    <mergeCell ref="D198:D199"/>
    <mergeCell ref="C188:C189"/>
    <mergeCell ref="D188:D189"/>
    <mergeCell ref="C190:C191"/>
    <mergeCell ref="D190:D191"/>
    <mergeCell ref="C192:C193"/>
    <mergeCell ref="D192:D193"/>
    <mergeCell ref="C208:C209"/>
    <mergeCell ref="D208:D209"/>
    <mergeCell ref="C210:C211"/>
    <mergeCell ref="D210:D211"/>
    <mergeCell ref="C200:C201"/>
    <mergeCell ref="D200:D201"/>
    <mergeCell ref="C202:C203"/>
    <mergeCell ref="D202:D203"/>
    <mergeCell ref="C204:C205"/>
    <mergeCell ref="D204:D205"/>
    <mergeCell ref="B232:D233"/>
    <mergeCell ref="D176:D177"/>
    <mergeCell ref="C228:C229"/>
    <mergeCell ref="D228:D229"/>
    <mergeCell ref="C230:C231"/>
    <mergeCell ref="D230:D231"/>
    <mergeCell ref="C222:C223"/>
    <mergeCell ref="D222:D223"/>
    <mergeCell ref="C224:C225"/>
    <mergeCell ref="D224:D225"/>
    <mergeCell ref="C226:C227"/>
    <mergeCell ref="D226:D227"/>
    <mergeCell ref="C216:C217"/>
    <mergeCell ref="D216:D217"/>
    <mergeCell ref="C218:C219"/>
    <mergeCell ref="D218:D219"/>
    <mergeCell ref="C220:C221"/>
    <mergeCell ref="D220:D221"/>
    <mergeCell ref="C212:C213"/>
    <mergeCell ref="D212:D213"/>
    <mergeCell ref="C214:C215"/>
    <mergeCell ref="D214:D215"/>
    <mergeCell ref="C206:C207"/>
    <mergeCell ref="D206:D207"/>
  </mergeCells>
  <pageMargins left="0.6692913385826772" right="0.15748031496062992" top="0.70866141732283472" bottom="0.35433070866141736" header="0.39370078740157483" footer="0.31496062992125984"/>
  <pageSetup paperSize="9" scale="75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 квартал</vt:lpstr>
      <vt:lpstr>2019</vt:lpstr>
      <vt:lpstr>' квартал'!Заголовки_для_печати</vt:lpstr>
      <vt:lpstr>'2019'!Заголовки_для_печати</vt:lpstr>
      <vt:lpstr>' квартал'!Область_печати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Радецкая Елена Юрьевна</dc:creator>
  <cp:lastModifiedBy>Максименко Ирина Николаевна</cp:lastModifiedBy>
  <cp:lastPrinted>2019-03-04T04:15:33Z</cp:lastPrinted>
  <dcterms:created xsi:type="dcterms:W3CDTF">2018-12-26T04:24:08Z</dcterms:created>
  <dcterms:modified xsi:type="dcterms:W3CDTF">2019-03-04T06:12:56Z</dcterms:modified>
</cp:coreProperties>
</file>